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oospdt003\Desktop\"/>
    </mc:Choice>
  </mc:AlternateContent>
  <xr:revisionPtr revIDLastSave="0" documentId="13_ncr:1_{FBDE71EE-E0B4-4D7F-9D1D-34B2398EB9E0}" xr6:coauthVersionLast="43" xr6:coauthVersionMax="43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1" sheetId="9" state="hidden" r:id="rId1"/>
    <sheet name="記入例　前期の実績報告 " sheetId="13" r:id="rId2"/>
    <sheet name="記入例　後期の事業計画" sheetId="8" r:id="rId3"/>
    <sheet name="記入例　後期の実績報告 " sheetId="15" r:id="rId4"/>
    <sheet name="記入例　前期の事業計画" sheetId="14" r:id="rId5"/>
    <sheet name="助成率早見表（大会）" sheetId="6" r:id="rId6"/>
  </sheets>
  <externalReferences>
    <externalReference r:id="rId7"/>
  </externalReferences>
  <definedNames>
    <definedName name="_xlnm._FilterDatabase" localSheetId="2" hidden="1">'記入例　後期の事業計画'!$A$2:$P$35</definedName>
    <definedName name="_xlnm._FilterDatabase" localSheetId="3" hidden="1">'記入例　後期の実績報告 '!$A$2:$P$35</definedName>
    <definedName name="_xlnm._FilterDatabase" localSheetId="4" hidden="1">'記入例　前期の事業計画'!$A$2:$P$35</definedName>
    <definedName name="_xlnm._FilterDatabase" localSheetId="1" hidden="1">'記入例　前期の実績報告 '!$A$2:$P$35</definedName>
    <definedName name="_xlnm.Criteria" localSheetId="2">'記入例　後期の事業計画'!#REF!</definedName>
    <definedName name="_xlnm.Criteria" localSheetId="3">'記入例　後期の実績報告 '!#REF!</definedName>
    <definedName name="_xlnm.Criteria" localSheetId="4">'記入例　前期の事業計画'!#REF!</definedName>
    <definedName name="_xlnm.Criteria" localSheetId="1">'記入例　前期の実績報告 '!#REF!</definedName>
    <definedName name="_xlnm.Print_Area" localSheetId="2">'記入例　後期の事業計画'!$A$1:$P$39</definedName>
    <definedName name="_xlnm.Print_Area" localSheetId="3">'記入例　後期の実績報告 '!$A$1:$P$39</definedName>
    <definedName name="_xlnm.Print_Area" localSheetId="4">'記入例　前期の事業計画'!$A$1:$P$39</definedName>
    <definedName name="_xlnm.Print_Area" localSheetId="1">'記入例　前期の実績報告 '!$A$1:$P$39</definedName>
    <definedName name="_xlnm.Print_Area" localSheetId="5">'助成率早見表（大会）'!$A$1:$F$21</definedName>
    <definedName name="備考" localSheetId="2">Sheet1!$C$9:$C$11</definedName>
    <definedName name="備考" localSheetId="3">[1]Sheet1!$C$9:$C$11</definedName>
    <definedName name="備考" localSheetId="4">[1]Sheet1!$C$9:$C$11</definedName>
    <definedName name="備考" localSheetId="1">Sheet1!$C$9:$C$11</definedName>
    <definedName name="備考">Sheet1!$C$4:$C$6</definedName>
    <definedName name="補助率" localSheetId="2">Sheet1!$B$9:$B$12</definedName>
    <definedName name="補助率" localSheetId="3">[1]Sheet1!$B$9:$B$12</definedName>
    <definedName name="補助率" localSheetId="4">[1]Sheet1!$B$9:$B$12</definedName>
    <definedName name="補助率" localSheetId="1">Sheet1!$B$9:$B$12</definedName>
    <definedName name="補助率">Sheet1!$B$4:$B$7</definedName>
    <definedName name="曜日">Sheet1!$E$4:$E$10</definedName>
    <definedName name="曜日①" localSheetId="3">[1]Sheet1!$E$4:$E$11</definedName>
    <definedName name="曜日①" localSheetId="4">[1]Sheet1!$E$4:$E$11</definedName>
    <definedName name="曜日①">Sheet1!$E$4:$E$11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5" i="15" l="1"/>
  <c r="P34" i="15"/>
  <c r="O34" i="15"/>
  <c r="N34" i="15"/>
  <c r="P33" i="15"/>
  <c r="O33" i="15"/>
  <c r="N33" i="15"/>
  <c r="P32" i="15"/>
  <c r="O32" i="15"/>
  <c r="N32" i="15"/>
  <c r="P31" i="15"/>
  <c r="O31" i="15"/>
  <c r="N31" i="15"/>
  <c r="P30" i="15"/>
  <c r="O30" i="15"/>
  <c r="N30" i="15"/>
  <c r="P29" i="15"/>
  <c r="O29" i="15"/>
  <c r="N29" i="15"/>
  <c r="P28" i="15"/>
  <c r="O28" i="15"/>
  <c r="N28" i="15"/>
  <c r="P27" i="15"/>
  <c r="O27" i="15"/>
  <c r="N27" i="15"/>
  <c r="P26" i="15"/>
  <c r="O26" i="15"/>
  <c r="N26" i="15"/>
  <c r="P25" i="15"/>
  <c r="O25" i="15"/>
  <c r="N25" i="15"/>
  <c r="P24" i="15"/>
  <c r="O24" i="15"/>
  <c r="N24" i="15"/>
  <c r="P23" i="15"/>
  <c r="O23" i="15"/>
  <c r="N23" i="15"/>
  <c r="P22" i="15"/>
  <c r="O22" i="15"/>
  <c r="N22" i="15"/>
  <c r="P21" i="15"/>
  <c r="O21" i="15"/>
  <c r="N21" i="15"/>
  <c r="P20" i="15"/>
  <c r="O20" i="15"/>
  <c r="N20" i="15"/>
  <c r="P19" i="15"/>
  <c r="O19" i="15"/>
  <c r="N19" i="15"/>
  <c r="P18" i="15"/>
  <c r="O18" i="15"/>
  <c r="N18" i="15"/>
  <c r="P17" i="15"/>
  <c r="O17" i="15"/>
  <c r="N17" i="15"/>
  <c r="P16" i="15"/>
  <c r="O16" i="15"/>
  <c r="N16" i="15"/>
  <c r="K16" i="15"/>
  <c r="P15" i="15"/>
  <c r="O15" i="15"/>
  <c r="N15" i="15"/>
  <c r="O14" i="15"/>
  <c r="N14" i="15"/>
  <c r="L14" i="15"/>
  <c r="K14" i="15"/>
  <c r="P14" i="15" s="1"/>
  <c r="O13" i="15"/>
  <c r="L13" i="15"/>
  <c r="K13" i="15"/>
  <c r="N13" i="15" s="1"/>
  <c r="P12" i="15"/>
  <c r="O12" i="15"/>
  <c r="N12" i="15"/>
  <c r="P11" i="15"/>
  <c r="O11" i="15"/>
  <c r="N11" i="15"/>
  <c r="P10" i="15"/>
  <c r="O10" i="15"/>
  <c r="N10" i="15"/>
  <c r="L9" i="15"/>
  <c r="N9" i="15" s="1"/>
  <c r="K9" i="15"/>
  <c r="P9" i="15" s="1"/>
  <c r="O8" i="15"/>
  <c r="N8" i="15"/>
  <c r="L8" i="15"/>
  <c r="K8" i="15"/>
  <c r="P8" i="15" s="1"/>
  <c r="P7" i="15"/>
  <c r="O7" i="15"/>
  <c r="N7" i="15"/>
  <c r="K7" i="15"/>
  <c r="O6" i="15"/>
  <c r="L6" i="15"/>
  <c r="K6" i="15"/>
  <c r="N6" i="15" s="1"/>
  <c r="N35" i="15" s="1"/>
  <c r="M35" i="14"/>
  <c r="P34" i="14"/>
  <c r="O34" i="14"/>
  <c r="N34" i="14"/>
  <c r="P33" i="14"/>
  <c r="O33" i="14"/>
  <c r="N33" i="14"/>
  <c r="P32" i="14"/>
  <c r="O32" i="14"/>
  <c r="N32" i="14"/>
  <c r="P31" i="14"/>
  <c r="O31" i="14"/>
  <c r="N31" i="14"/>
  <c r="P30" i="14"/>
  <c r="O30" i="14"/>
  <c r="N30" i="14"/>
  <c r="P29" i="14"/>
  <c r="O29" i="14"/>
  <c r="N29" i="14"/>
  <c r="P28" i="14"/>
  <c r="O28" i="14"/>
  <c r="N28" i="14"/>
  <c r="P27" i="14"/>
  <c r="O27" i="14"/>
  <c r="N27" i="14"/>
  <c r="P26" i="14"/>
  <c r="O26" i="14"/>
  <c r="N26" i="14"/>
  <c r="P25" i="14"/>
  <c r="O25" i="14"/>
  <c r="N25" i="14"/>
  <c r="P24" i="14"/>
  <c r="O24" i="14"/>
  <c r="N24" i="14"/>
  <c r="P23" i="14"/>
  <c r="O23" i="14"/>
  <c r="N23" i="14"/>
  <c r="P22" i="14"/>
  <c r="O22" i="14"/>
  <c r="N22" i="14"/>
  <c r="P21" i="14"/>
  <c r="O21" i="14"/>
  <c r="N21" i="14"/>
  <c r="P20" i="14"/>
  <c r="O20" i="14"/>
  <c r="N20" i="14"/>
  <c r="P19" i="14"/>
  <c r="O19" i="14"/>
  <c r="N19" i="14"/>
  <c r="P18" i="14"/>
  <c r="O18" i="14"/>
  <c r="N18" i="14"/>
  <c r="P17" i="14"/>
  <c r="O17" i="14"/>
  <c r="N17" i="14"/>
  <c r="K16" i="14"/>
  <c r="P16" i="14" s="1"/>
  <c r="P15" i="14"/>
  <c r="O15" i="14"/>
  <c r="N15" i="14"/>
  <c r="L14" i="14"/>
  <c r="K14" i="14"/>
  <c r="P14" i="14" s="1"/>
  <c r="L13" i="14"/>
  <c r="O13" i="14" s="1"/>
  <c r="K13" i="14"/>
  <c r="P13" i="14" s="1"/>
  <c r="P12" i="14"/>
  <c r="O12" i="14"/>
  <c r="N12" i="14"/>
  <c r="P11" i="14"/>
  <c r="O11" i="14"/>
  <c r="N11" i="14"/>
  <c r="P10" i="14"/>
  <c r="O10" i="14"/>
  <c r="N10" i="14"/>
  <c r="O9" i="14"/>
  <c r="L9" i="14"/>
  <c r="K9" i="14"/>
  <c r="P9" i="14" s="1"/>
  <c r="L8" i="14"/>
  <c r="K8" i="14"/>
  <c r="O8" i="14" s="1"/>
  <c r="K7" i="14"/>
  <c r="N7" i="14" s="1"/>
  <c r="L6" i="14"/>
  <c r="O6" i="14" s="1"/>
  <c r="K6" i="14"/>
  <c r="P6" i="14" s="1"/>
  <c r="O9" i="15" l="1"/>
  <c r="O35" i="15" s="1"/>
  <c r="P6" i="15"/>
  <c r="P13" i="15"/>
  <c r="P35" i="14"/>
  <c r="P8" i="14"/>
  <c r="N6" i="14"/>
  <c r="N13" i="14"/>
  <c r="N16" i="14"/>
  <c r="O7" i="14"/>
  <c r="N8" i="14"/>
  <c r="N14" i="14"/>
  <c r="O16" i="14"/>
  <c r="O35" i="14" s="1"/>
  <c r="P7" i="14"/>
  <c r="N9" i="14"/>
  <c r="O14" i="14"/>
  <c r="M35" i="8"/>
  <c r="M35" i="13"/>
  <c r="K6" i="13"/>
  <c r="L6" i="13"/>
  <c r="P6" i="13" s="1"/>
  <c r="K7" i="13"/>
  <c r="N7" i="13" s="1"/>
  <c r="K8" i="13"/>
  <c r="L8" i="13"/>
  <c r="K9" i="13"/>
  <c r="O9" i="13" s="1"/>
  <c r="L9" i="13"/>
  <c r="N10" i="13"/>
  <c r="O10" i="13"/>
  <c r="P10" i="13"/>
  <c r="N11" i="13"/>
  <c r="O11" i="13"/>
  <c r="P11" i="13"/>
  <c r="N12" i="13"/>
  <c r="O12" i="13"/>
  <c r="P12" i="13"/>
  <c r="K13" i="13"/>
  <c r="N13" i="13" s="1"/>
  <c r="L13" i="13"/>
  <c r="K14" i="13"/>
  <c r="L14" i="13"/>
  <c r="O14" i="13" s="1"/>
  <c r="N14" i="13"/>
  <c r="N15" i="13"/>
  <c r="O15" i="13"/>
  <c r="P15" i="13"/>
  <c r="K16" i="13"/>
  <c r="O16" i="13" s="1"/>
  <c r="N17" i="13"/>
  <c r="O17" i="13"/>
  <c r="P17" i="13"/>
  <c r="N18" i="13"/>
  <c r="O18" i="13"/>
  <c r="P18" i="13"/>
  <c r="N19" i="13"/>
  <c r="O19" i="13"/>
  <c r="P19" i="13"/>
  <c r="N20" i="13"/>
  <c r="O20" i="13"/>
  <c r="P20" i="13"/>
  <c r="N21" i="13"/>
  <c r="O21" i="13"/>
  <c r="P21" i="13"/>
  <c r="N22" i="13"/>
  <c r="O22" i="13"/>
  <c r="P22" i="13"/>
  <c r="N23" i="13"/>
  <c r="O23" i="13"/>
  <c r="P23" i="13"/>
  <c r="N24" i="13"/>
  <c r="O24" i="13"/>
  <c r="P24" i="13"/>
  <c r="N25" i="13"/>
  <c r="O25" i="13"/>
  <c r="P25" i="13"/>
  <c r="N26" i="13"/>
  <c r="O26" i="13"/>
  <c r="P26" i="13"/>
  <c r="N27" i="13"/>
  <c r="O27" i="13"/>
  <c r="P27" i="13"/>
  <c r="N28" i="13"/>
  <c r="O28" i="13"/>
  <c r="P28" i="13"/>
  <c r="N29" i="13"/>
  <c r="O29" i="13"/>
  <c r="P29" i="13"/>
  <c r="N30" i="13"/>
  <c r="O30" i="13"/>
  <c r="P30" i="13"/>
  <c r="N31" i="13"/>
  <c r="O31" i="13"/>
  <c r="P31" i="13"/>
  <c r="N32" i="13"/>
  <c r="O32" i="13"/>
  <c r="P32" i="13"/>
  <c r="N33" i="13"/>
  <c r="O33" i="13"/>
  <c r="P33" i="13"/>
  <c r="N34" i="13"/>
  <c r="O34" i="13"/>
  <c r="P34" i="13"/>
  <c r="O15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N10" i="8"/>
  <c r="N11" i="8"/>
  <c r="N12" i="8"/>
  <c r="N15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K9" i="8"/>
  <c r="O9" i="8" s="1"/>
  <c r="L9" i="8"/>
  <c r="P9" i="8" s="1"/>
  <c r="K6" i="8"/>
  <c r="O6" i="8" s="1"/>
  <c r="L6" i="8"/>
  <c r="K7" i="8"/>
  <c r="N7" i="8" s="1"/>
  <c r="K8" i="8"/>
  <c r="N8" i="8" s="1"/>
  <c r="L8" i="8"/>
  <c r="P10" i="8"/>
  <c r="P11" i="8"/>
  <c r="P12" i="8"/>
  <c r="K13" i="8"/>
  <c r="L13" i="8"/>
  <c r="N13" i="8" s="1"/>
  <c r="K14" i="8"/>
  <c r="P14" i="8" s="1"/>
  <c r="L14" i="8"/>
  <c r="P15" i="8"/>
  <c r="K16" i="8"/>
  <c r="N16" i="8" s="1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O8" i="8"/>
  <c r="O10" i="8"/>
  <c r="O11" i="8"/>
  <c r="O12" i="8"/>
  <c r="P14" i="13"/>
  <c r="P6" i="8"/>
  <c r="N6" i="8"/>
  <c r="P35" i="15" l="1"/>
  <c r="N35" i="14"/>
  <c r="N14" i="8"/>
  <c r="O14" i="8"/>
  <c r="O16" i="8"/>
  <c r="P16" i="13"/>
  <c r="P9" i="13"/>
  <c r="N8" i="13"/>
  <c r="N6" i="13"/>
  <c r="P16" i="8"/>
  <c r="P8" i="8"/>
  <c r="N16" i="13"/>
  <c r="P13" i="13"/>
  <c r="P8" i="13"/>
  <c r="P13" i="8"/>
  <c r="N9" i="8"/>
  <c r="N35" i="8" s="1"/>
  <c r="O13" i="13"/>
  <c r="N9" i="13"/>
  <c r="P7" i="13"/>
  <c r="P35" i="13" s="1"/>
  <c r="O13" i="8"/>
  <c r="O7" i="8"/>
  <c r="O35" i="8" s="1"/>
  <c r="P7" i="8"/>
  <c r="P35" i="8" s="1"/>
  <c r="O8" i="13"/>
  <c r="O7" i="13"/>
  <c r="O6" i="13"/>
  <c r="O35" i="13" s="1"/>
  <c r="N35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zaidanhouzin oonozyoushi taii</author>
  </authors>
  <commentList>
    <comment ref="F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　領収書が1枚で複数会場をしている場合は、1つの欄に使用施設を全て記入してください。
　領収書が2枚に別れている場合は、2つの欄を使ってください。</t>
        </r>
      </text>
    </comment>
    <comment ref="K5" authorId="0" shapeId="0" xr:uid="{00000000-0006-0000-02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消費税を抜いた額</t>
        </r>
      </text>
    </comment>
    <comment ref="L5" authorId="0" shapeId="0" xr:uid="{00000000-0006-0000-02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消費税を抜いた額</t>
        </r>
      </text>
    </comment>
    <comment ref="M5" authorId="0" shapeId="0" xr:uid="{00000000-0006-0000-02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消費税を抜いた額
※補助対象外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zaidanhouzin oonozyoushi taii</author>
  </authors>
  <commentList>
    <comment ref="F5" authorId="0" shapeId="0" xr:uid="{00000000-0006-0000-03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　領収書が1枚で複数会場をしている場合は、1つの欄に使用施設を全て記入してください。
　領収書が2枚に別れている場合は、2つの欄を使ってください。</t>
        </r>
      </text>
    </comment>
    <comment ref="K5" authorId="0" shapeId="0" xr:uid="{00000000-0006-0000-03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消費税を抜いた額</t>
        </r>
      </text>
    </comment>
    <comment ref="L5" authorId="0" shapeId="0" xr:uid="{00000000-0006-0000-03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消費税を抜いた額</t>
        </r>
      </text>
    </comment>
    <comment ref="M5" authorId="0" shapeId="0" xr:uid="{00000000-0006-0000-03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消費税を抜いた額
※補助対象外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zaidanhouzin oonozyoushi taii</author>
  </authors>
  <commentList>
    <comment ref="F5" authorId="0" shapeId="0" xr:uid="{C95FC4DF-F94C-48E1-93A8-7006BC15C896}">
      <text>
        <r>
          <rPr>
            <b/>
            <sz val="14"/>
            <color indexed="81"/>
            <rFont val="ＭＳ Ｐゴシック"/>
            <family val="3"/>
            <charset val="128"/>
          </rPr>
          <t>　領収書が1枚で複数会場をしている場合は、1つの欄に使用施設を全て記入してください。
　領収書が2枚に別れている場合は、2つの欄を使ってください。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zaidanhouzin oonozyoushi taii</author>
  </authors>
  <commentList>
    <comment ref="F5" authorId="0" shapeId="0" xr:uid="{AF19486B-2327-4559-8DB7-C8A854134065}">
      <text>
        <r>
          <rPr>
            <b/>
            <sz val="14"/>
            <color indexed="81"/>
            <rFont val="ＭＳ Ｐゴシック"/>
            <family val="3"/>
            <charset val="128"/>
          </rPr>
          <t>　領収書が1枚で複数会場をしている場合は、1つの欄に使用施設を全て記入してください。
　領収書が2枚に別れている場合は、2つの欄を使ってください。</t>
        </r>
      </text>
    </comment>
  </commentList>
</comments>
</file>

<file path=xl/sharedStrings.xml><?xml version="1.0" encoding="utf-8"?>
<sst xmlns="http://schemas.openxmlformats.org/spreadsheetml/2006/main" count="259" uniqueCount="88">
  <si>
    <t>開催日</t>
  </si>
  <si>
    <t>曜日</t>
  </si>
  <si>
    <t>施設名</t>
  </si>
  <si>
    <t>事業名</t>
  </si>
  <si>
    <t>使用料</t>
    <rPh sb="0" eb="2">
      <t>シヨウ</t>
    </rPh>
    <rPh sb="2" eb="3">
      <t>リョウ</t>
    </rPh>
    <phoneticPr fontId="2"/>
  </si>
  <si>
    <t>照明料</t>
    <rPh sb="0" eb="2">
      <t>ショウメイ</t>
    </rPh>
    <rPh sb="2" eb="3">
      <t>リョウ</t>
    </rPh>
    <phoneticPr fontId="2"/>
  </si>
  <si>
    <t>（種目：　　　　　　　　　　　　　　　　　）</t>
    <rPh sb="1" eb="3">
      <t>シュモク</t>
    </rPh>
    <phoneticPr fontId="2"/>
  </si>
  <si>
    <t>備考</t>
    <rPh sb="0" eb="2">
      <t>ビコウ</t>
    </rPh>
    <phoneticPr fontId="2"/>
  </si>
  <si>
    <t>（年間事業調整による大会等分）</t>
    <rPh sb="1" eb="3">
      <t>ネンカン</t>
    </rPh>
    <rPh sb="3" eb="5">
      <t>ジギョウ</t>
    </rPh>
    <rPh sb="5" eb="7">
      <t>チョウセイ</t>
    </rPh>
    <rPh sb="10" eb="12">
      <t>タイカイ</t>
    </rPh>
    <rPh sb="12" eb="13">
      <t>トウ</t>
    </rPh>
    <rPh sb="13" eb="14">
      <t>ブン</t>
    </rPh>
    <phoneticPr fontId="2"/>
  </si>
  <si>
    <t>―　　様式－10　　―　　</t>
    <rPh sb="3" eb="5">
      <t>ヨウシキ</t>
    </rPh>
    <phoneticPr fontId="2"/>
  </si>
  <si>
    <t>利用施設、対象等</t>
    <rPh sb="0" eb="2">
      <t>リヨウ</t>
    </rPh>
    <rPh sb="2" eb="4">
      <t>シセツ</t>
    </rPh>
    <rPh sb="5" eb="7">
      <t>タイショウ</t>
    </rPh>
    <rPh sb="7" eb="8">
      <t>トウ</t>
    </rPh>
    <phoneticPr fontId="2"/>
  </si>
  <si>
    <t>コミ、学校開放施設</t>
    <rPh sb="3" eb="5">
      <t>ガッコウ</t>
    </rPh>
    <rPh sb="5" eb="7">
      <t>カイホウ</t>
    </rPh>
    <rPh sb="7" eb="9">
      <t>シセツ</t>
    </rPh>
    <phoneticPr fontId="2"/>
  </si>
  <si>
    <t>大人</t>
    <rPh sb="0" eb="2">
      <t>オトナ</t>
    </rPh>
    <phoneticPr fontId="2"/>
  </si>
  <si>
    <t>小・中学生
高齢者の団体（65歳以上の者が3/4以上で構成される団体）</t>
    <rPh sb="0" eb="1">
      <t>ショウ</t>
    </rPh>
    <rPh sb="2" eb="4">
      <t>チュウガク</t>
    </rPh>
    <rPh sb="4" eb="5">
      <t>セイ</t>
    </rPh>
    <rPh sb="6" eb="9">
      <t>コウレイシャ</t>
    </rPh>
    <rPh sb="10" eb="12">
      <t>ダンタイ</t>
    </rPh>
    <rPh sb="15" eb="18">
      <t>サイイジョウ</t>
    </rPh>
    <rPh sb="19" eb="20">
      <t>モノ</t>
    </rPh>
    <rPh sb="24" eb="26">
      <t>イジョウ</t>
    </rPh>
    <rPh sb="27" eb="29">
      <t>コウセイ</t>
    </rPh>
    <rPh sb="32" eb="34">
      <t>ダンタイ</t>
    </rPh>
    <phoneticPr fontId="2"/>
  </si>
  <si>
    <r>
      <t>市民全体を対象とする場合　</t>
    </r>
    <r>
      <rPr>
        <b/>
        <sz val="12"/>
        <rFont val="HG丸ｺﾞｼｯｸM-PRO"/>
        <family val="3"/>
        <charset val="128"/>
      </rPr>
      <t>※１</t>
    </r>
    <rPh sb="0" eb="2">
      <t>シミン</t>
    </rPh>
    <rPh sb="2" eb="4">
      <t>ゼンタイ</t>
    </rPh>
    <rPh sb="5" eb="7">
      <t>タイショウ</t>
    </rPh>
    <rPh sb="10" eb="12">
      <t>バアイ</t>
    </rPh>
    <phoneticPr fontId="2"/>
  </si>
  <si>
    <t>大会</t>
    <rPh sb="0" eb="2">
      <t>タイカイ</t>
    </rPh>
    <phoneticPr fontId="2"/>
  </si>
  <si>
    <t>小・中学生</t>
    <rPh sb="0" eb="1">
      <t>ショウ</t>
    </rPh>
    <rPh sb="2" eb="4">
      <t>チュウガク</t>
    </rPh>
    <rPh sb="4" eb="5">
      <t>セイ</t>
    </rPh>
    <phoneticPr fontId="2"/>
  </si>
  <si>
    <t>市内中心大会</t>
    <rPh sb="0" eb="2">
      <t>シナイ</t>
    </rPh>
    <rPh sb="2" eb="4">
      <t>チュウシン</t>
    </rPh>
    <rPh sb="4" eb="6">
      <t>タイカイ</t>
    </rPh>
    <phoneticPr fontId="2"/>
  </si>
  <si>
    <t>福岡地区大会</t>
    <rPh sb="0" eb="2">
      <t>フクオカ</t>
    </rPh>
    <rPh sb="2" eb="4">
      <t>チク</t>
    </rPh>
    <rPh sb="4" eb="6">
      <t>タイカイ</t>
    </rPh>
    <phoneticPr fontId="2"/>
  </si>
  <si>
    <t>地区大会以上</t>
    <rPh sb="0" eb="2">
      <t>チク</t>
    </rPh>
    <rPh sb="2" eb="4">
      <t>タイカイ</t>
    </rPh>
    <rPh sb="4" eb="6">
      <t>イジョウ</t>
    </rPh>
    <phoneticPr fontId="2"/>
  </si>
  <si>
    <t>教室、講習会</t>
    <rPh sb="0" eb="2">
      <t>キョウシツ</t>
    </rPh>
    <rPh sb="3" eb="6">
      <t>コウシュウカイ</t>
    </rPh>
    <phoneticPr fontId="2"/>
  </si>
  <si>
    <t>その他</t>
    <rPh sb="2" eb="3">
      <t>タ</t>
    </rPh>
    <phoneticPr fontId="2"/>
  </si>
  <si>
    <t>※１　広報記載し、広く市民を対象とするもの（団体の会員のみは不可）</t>
    <rPh sb="3" eb="5">
      <t>コウホウ</t>
    </rPh>
    <rPh sb="5" eb="7">
      <t>キサイ</t>
    </rPh>
    <rPh sb="9" eb="10">
      <t>ヒロ</t>
    </rPh>
    <rPh sb="11" eb="13">
      <t>シミン</t>
    </rPh>
    <rPh sb="14" eb="16">
      <t>タイショウ</t>
    </rPh>
    <rPh sb="22" eb="24">
      <t>ダンタイ</t>
    </rPh>
    <rPh sb="25" eb="27">
      <t>カイイン</t>
    </rPh>
    <rPh sb="30" eb="32">
      <t>フカ</t>
    </rPh>
    <phoneticPr fontId="2"/>
  </si>
  <si>
    <t>指定事業</t>
    <rPh sb="0" eb="2">
      <t>シテイ</t>
    </rPh>
    <rPh sb="2" eb="4">
      <t>ジギョウ</t>
    </rPh>
    <phoneticPr fontId="2"/>
  </si>
  <si>
    <t>委託事業</t>
    <rPh sb="0" eb="2">
      <t>イタク</t>
    </rPh>
    <rPh sb="2" eb="4">
      <t>ジギョウ</t>
    </rPh>
    <phoneticPr fontId="2"/>
  </si>
  <si>
    <t>開始
時間</t>
    <phoneticPr fontId="2"/>
  </si>
  <si>
    <t>終了
時間</t>
    <phoneticPr fontId="2"/>
  </si>
  <si>
    <t>指定事業</t>
  </si>
  <si>
    <t>総合体育館競技場</t>
    <rPh sb="0" eb="2">
      <t>ソウゴウ</t>
    </rPh>
    <rPh sb="2" eb="5">
      <t>タイイクカン</t>
    </rPh>
    <rPh sb="5" eb="8">
      <t>キョウギジョウ</t>
    </rPh>
    <phoneticPr fontId="2"/>
  </si>
  <si>
    <t>総合体育館競技場、研修室</t>
    <rPh sb="0" eb="2">
      <t>ソウゴウ</t>
    </rPh>
    <rPh sb="2" eb="5">
      <t>タイイクカン</t>
    </rPh>
    <rPh sb="5" eb="8">
      <t>キョウギジョウ</t>
    </rPh>
    <rPh sb="9" eb="12">
      <t>ケンシュウシツ</t>
    </rPh>
    <phoneticPr fontId="2"/>
  </si>
  <si>
    <t>第○回△△バスケットボール大会</t>
    <rPh sb="0" eb="1">
      <t>ダイ</t>
    </rPh>
    <rPh sb="2" eb="3">
      <t>カイ</t>
    </rPh>
    <rPh sb="13" eb="15">
      <t>タイカイ</t>
    </rPh>
    <phoneticPr fontId="2"/>
  </si>
  <si>
    <t>総合公園多目的グラウンド</t>
    <rPh sb="0" eb="2">
      <t>ソウゴウ</t>
    </rPh>
    <rPh sb="2" eb="4">
      <t>コウエン</t>
    </rPh>
    <rPh sb="4" eb="7">
      <t>タモクテキ</t>
    </rPh>
    <phoneticPr fontId="2"/>
  </si>
  <si>
    <t>第○回△△サッカー大会</t>
    <rPh sb="0" eb="1">
      <t>ダイ</t>
    </rPh>
    <rPh sb="2" eb="3">
      <t>カイ</t>
    </rPh>
    <rPh sb="9" eb="11">
      <t>タイカイ</t>
    </rPh>
    <phoneticPr fontId="2"/>
  </si>
  <si>
    <t>その他</t>
  </si>
  <si>
    <t>○コミふれあいホール、交流室</t>
    <rPh sb="11" eb="13">
      <t>コウリュウ</t>
    </rPh>
    <rPh sb="13" eb="14">
      <t>シツ</t>
    </rPh>
    <phoneticPr fontId="2"/>
  </si>
  <si>
    <t>第○回△△ジュニアバレーボール大会</t>
    <rPh sb="0" eb="1">
      <t>ダイ</t>
    </rPh>
    <rPh sb="2" eb="3">
      <t>カイ</t>
    </rPh>
    <rPh sb="15" eb="17">
      <t>タイカイ</t>
    </rPh>
    <phoneticPr fontId="2"/>
  </si>
  <si>
    <t>○コミふれあい多目的ホール</t>
    <rPh sb="7" eb="10">
      <t>タモクテキ</t>
    </rPh>
    <phoneticPr fontId="2"/>
  </si>
  <si>
    <t>第○回△△卓球大会</t>
    <rPh sb="0" eb="1">
      <t>ダイ</t>
    </rPh>
    <rPh sb="2" eb="3">
      <t>カイ</t>
    </rPh>
    <rPh sb="5" eb="7">
      <t>タッキュウ</t>
    </rPh>
    <rPh sb="7" eb="9">
      <t>タイカイ</t>
    </rPh>
    <phoneticPr fontId="2"/>
  </si>
  <si>
    <t>○○小学校体育館</t>
    <rPh sb="2" eb="5">
      <t>ショウガッコウ</t>
    </rPh>
    <rPh sb="5" eb="8">
      <t>タイイクカン</t>
    </rPh>
    <phoneticPr fontId="2"/>
  </si>
  <si>
    <t>第○回△△ミニバスケットボール大会</t>
    <rPh sb="0" eb="1">
      <t>ダイ</t>
    </rPh>
    <rPh sb="2" eb="3">
      <t>カイ</t>
    </rPh>
    <rPh sb="15" eb="17">
      <t>タイカイ</t>
    </rPh>
    <phoneticPr fontId="2"/>
  </si>
  <si>
    <t>総合公園市民球場</t>
    <rPh sb="0" eb="2">
      <t>ソウゴウ</t>
    </rPh>
    <rPh sb="2" eb="4">
      <t>コウエン</t>
    </rPh>
    <rPh sb="4" eb="6">
      <t>シミン</t>
    </rPh>
    <rPh sb="6" eb="8">
      <t>キュウジョウ</t>
    </rPh>
    <phoneticPr fontId="2"/>
  </si>
  <si>
    <t>大野城市民野球大会</t>
    <rPh sb="0" eb="4">
      <t>オオノジョウシ</t>
    </rPh>
    <rPh sb="4" eb="5">
      <t>ミン</t>
    </rPh>
    <rPh sb="5" eb="7">
      <t>ヤキュウ</t>
    </rPh>
    <rPh sb="7" eb="9">
      <t>タイカイ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</si>
  <si>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</si>
  <si>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</si>
  <si>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</si>
  <si>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</si>
  <si>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</si>
  <si>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</si>
  <si>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</si>
  <si>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</si>
  <si>
    <t>祝日</t>
  </si>
  <si>
    <t>祝日</t>
    <rPh sb="0" eb="2">
      <t>シュクジツ</t>
    </rPh>
    <phoneticPr fontId="2"/>
  </si>
  <si>
    <t>使用料
(a)</t>
    <rPh sb="0" eb="2">
      <t>シヨウ</t>
    </rPh>
    <rPh sb="2" eb="3">
      <t>リョウ</t>
    </rPh>
    <phoneticPr fontId="2"/>
  </si>
  <si>
    <t>照明料
(b)</t>
    <rPh sb="0" eb="2">
      <t>ショウメイ</t>
    </rPh>
    <rPh sb="2" eb="3">
      <t>リョウ</t>
    </rPh>
    <phoneticPr fontId="2"/>
  </si>
  <si>
    <t>合　　　　　　　計</t>
    <rPh sb="0" eb="1">
      <t>ゴウ</t>
    </rPh>
    <rPh sb="8" eb="9">
      <t>ケイ</t>
    </rPh>
    <phoneticPr fontId="2"/>
  </si>
  <si>
    <r>
      <t>･様式－１０と大会数分の</t>
    </r>
    <r>
      <rPr>
        <b/>
        <u/>
        <sz val="14"/>
        <rFont val="HGPｺﾞｼｯｸM"/>
        <family val="3"/>
        <charset val="128"/>
      </rPr>
      <t>『領収書』、『使用（利用）許可書』、『大会要項』</t>
    </r>
    <r>
      <rPr>
        <b/>
        <sz val="14"/>
        <rFont val="HGPｺﾞｼｯｸM"/>
        <family val="3"/>
        <charset val="128"/>
      </rPr>
      <t>を提出ください。</t>
    </r>
    <rPh sb="1" eb="3">
      <t>ヨウシキ</t>
    </rPh>
    <rPh sb="7" eb="9">
      <t>タイカイ</t>
    </rPh>
    <rPh sb="9" eb="11">
      <t>スウブン</t>
    </rPh>
    <rPh sb="22" eb="24">
      <t>リヨウ</t>
    </rPh>
    <rPh sb="37" eb="39">
      <t>テイシュツ</t>
    </rPh>
    <phoneticPr fontId="2"/>
  </si>
  <si>
    <t>《a》</t>
    <phoneticPr fontId="2"/>
  </si>
  <si>
    <t>《b》</t>
    <phoneticPr fontId="2"/>
  </si>
  <si>
    <t>《c》</t>
    <phoneticPr fontId="2"/>
  </si>
  <si>
    <t>合計
（領収書）
《a》</t>
    <rPh sb="0" eb="2">
      <t>ゴウケイ</t>
    </rPh>
    <rPh sb="4" eb="7">
      <t>リョウシュウショ</t>
    </rPh>
    <phoneticPr fontId="2"/>
  </si>
  <si>
    <t>《a》</t>
    <phoneticPr fontId="2"/>
  </si>
  <si>
    <t>《b》</t>
    <phoneticPr fontId="2"/>
  </si>
  <si>
    <t>《c》</t>
    <phoneticPr fontId="2"/>
  </si>
  <si>
    <t xml:space="preserve">
冷暖房料
《ｂ》</t>
    <rPh sb="1" eb="4">
      <t>レイダンボウ</t>
    </rPh>
    <rPh sb="4" eb="5">
      <t>リョウ</t>
    </rPh>
    <phoneticPr fontId="2"/>
  </si>
  <si>
    <t>･使用料・照明料・冷暖房料は、使用(利用）許可書をもとに入力してください。</t>
    <rPh sb="1" eb="3">
      <t>シヨウ</t>
    </rPh>
    <rPh sb="3" eb="4">
      <t>リョウ</t>
    </rPh>
    <rPh sb="5" eb="7">
      <t>ショウメイ</t>
    </rPh>
    <rPh sb="7" eb="8">
      <t>リョウ</t>
    </rPh>
    <rPh sb="9" eb="12">
      <t>レイダンボウ</t>
    </rPh>
    <rPh sb="12" eb="13">
      <t>リョウ</t>
    </rPh>
    <rPh sb="15" eb="17">
      <t>シヨウ</t>
    </rPh>
    <rPh sb="18" eb="20">
      <t>リヨウ</t>
    </rPh>
    <rPh sb="21" eb="24">
      <t>キョカショ</t>
    </rPh>
    <rPh sb="28" eb="30">
      <t>ニュウリョク</t>
    </rPh>
    <phoneticPr fontId="2"/>
  </si>
  <si>
    <t>（団体名：　　○　　○　　協　　会　　　）</t>
    <rPh sb="1" eb="3">
      <t>ダンタイ</t>
    </rPh>
    <rPh sb="3" eb="4">
      <t>メイ</t>
    </rPh>
    <rPh sb="13" eb="14">
      <t>キョウ</t>
    </rPh>
    <rPh sb="16" eb="17">
      <t>カイ</t>
    </rPh>
    <phoneticPr fontId="2"/>
  </si>
  <si>
    <t>大野城総合公園内施設</t>
    <rPh sb="0" eb="3">
      <t>オオノジョウ</t>
    </rPh>
    <rPh sb="3" eb="5">
      <t>ソウゴウ</t>
    </rPh>
    <rPh sb="5" eb="7">
      <t>コウエン</t>
    </rPh>
    <rPh sb="7" eb="8">
      <t>ナイ</t>
    </rPh>
    <rPh sb="8" eb="10">
      <t>シセツ</t>
    </rPh>
    <phoneticPr fontId="2"/>
  </si>
  <si>
    <t>日</t>
    <rPh sb="0" eb="1">
      <t>ニチ</t>
    </rPh>
    <phoneticPr fontId="2"/>
  </si>
  <si>
    <t>11/6,13,20</t>
    <phoneticPr fontId="2"/>
  </si>
  <si>
    <t>8/5,19,26</t>
    <phoneticPr fontId="2"/>
  </si>
  <si>
    <t>（団体名：　　○　　○　協　　会　　　）</t>
    <rPh sb="1" eb="3">
      <t>ダンタイ</t>
    </rPh>
    <rPh sb="3" eb="4">
      <t>メイ</t>
    </rPh>
    <rPh sb="12" eb="13">
      <t>キョウ</t>
    </rPh>
    <rPh sb="15" eb="16">
      <t>カイ</t>
    </rPh>
    <phoneticPr fontId="2"/>
  </si>
  <si>
    <t>8/11,18,25</t>
    <phoneticPr fontId="2"/>
  </si>
  <si>
    <t>（団体名：　　○　○　協会　　　　　　）</t>
    <rPh sb="1" eb="3">
      <t>ダンタイ</t>
    </rPh>
    <rPh sb="3" eb="4">
      <t>メイ</t>
    </rPh>
    <rPh sb="11" eb="13">
      <t>キョウカイ</t>
    </rPh>
    <phoneticPr fontId="2"/>
  </si>
  <si>
    <t>3/3,10,17</t>
    <phoneticPr fontId="2"/>
  </si>
  <si>
    <t>助成事業の執行に関する収支及び事業計画　・　実績報告</t>
    <rPh sb="0" eb="2">
      <t>ジョセイ</t>
    </rPh>
    <rPh sb="2" eb="4">
      <t>ジギョウ</t>
    </rPh>
    <rPh sb="5" eb="7">
      <t>シッコウ</t>
    </rPh>
    <rPh sb="8" eb="9">
      <t>カン</t>
    </rPh>
    <rPh sb="11" eb="13">
      <t>シュウシ</t>
    </rPh>
    <rPh sb="13" eb="14">
      <t>オヨ</t>
    </rPh>
    <rPh sb="15" eb="17">
      <t>ジギョウ</t>
    </rPh>
    <rPh sb="17" eb="19">
      <t>ケイカク</t>
    </rPh>
    <rPh sb="22" eb="24">
      <t>ジッセキ</t>
    </rPh>
    <rPh sb="24" eb="26">
      <t>ホウコク</t>
    </rPh>
    <phoneticPr fontId="2"/>
  </si>
  <si>
    <t>助成率
(使用料)
（a'）</t>
    <rPh sb="0" eb="2">
      <t>ジョセイ</t>
    </rPh>
    <rPh sb="2" eb="3">
      <t>リツ</t>
    </rPh>
    <rPh sb="5" eb="7">
      <t>シヨウ</t>
    </rPh>
    <rPh sb="7" eb="8">
      <t>リョウ</t>
    </rPh>
    <phoneticPr fontId="2"/>
  </si>
  <si>
    <t>助成率
(照明料)
(b')</t>
    <rPh sb="0" eb="2">
      <t>ジョセイ</t>
    </rPh>
    <rPh sb="2" eb="3">
      <t>リツ</t>
    </rPh>
    <rPh sb="5" eb="7">
      <t>ショウメイ</t>
    </rPh>
    <rPh sb="7" eb="8">
      <t>リョウ</t>
    </rPh>
    <phoneticPr fontId="2"/>
  </si>
  <si>
    <t>助成対象額
(a)+(b)</t>
    <rPh sb="0" eb="2">
      <t>ジョセイ</t>
    </rPh>
    <rPh sb="2" eb="4">
      <t>タイショウ</t>
    </rPh>
    <rPh sb="4" eb="5">
      <t>ガク</t>
    </rPh>
    <phoneticPr fontId="2"/>
  </si>
  <si>
    <t>助成金額
(a')×(a)
+(b')×(b)
《c》</t>
    <rPh sb="0" eb="2">
      <t>ジョセイ</t>
    </rPh>
    <rPh sb="2" eb="4">
      <t>キンガク</t>
    </rPh>
    <phoneticPr fontId="2"/>
  </si>
  <si>
    <t>･助成率は、裏面の助成率早見表を参考に入力してください。</t>
    <rPh sb="1" eb="3">
      <t>ジョセイ</t>
    </rPh>
    <rPh sb="3" eb="4">
      <t>リツ</t>
    </rPh>
    <rPh sb="6" eb="8">
      <t>リメン</t>
    </rPh>
    <rPh sb="9" eb="11">
      <t>ジョセイ</t>
    </rPh>
    <rPh sb="11" eb="12">
      <t>リツ</t>
    </rPh>
    <rPh sb="12" eb="14">
      <t>ハヤミ</t>
    </rPh>
    <rPh sb="14" eb="15">
      <t>ヒョウ</t>
    </rPh>
    <rPh sb="16" eb="17">
      <t>サン</t>
    </rPh>
    <rPh sb="17" eb="18">
      <t>コウ</t>
    </rPh>
    <rPh sb="19" eb="21">
      <t>ニュウリョク</t>
    </rPh>
    <phoneticPr fontId="2"/>
  </si>
  <si>
    <t>助成率
(照明料)
(b')</t>
    <rPh sb="2" eb="3">
      <t>リツ</t>
    </rPh>
    <rPh sb="5" eb="7">
      <t>ショウメイ</t>
    </rPh>
    <rPh sb="7" eb="8">
      <t>リョウ</t>
    </rPh>
    <phoneticPr fontId="2"/>
  </si>
  <si>
    <t>助成対象額
(a)+(b)</t>
    <rPh sb="2" eb="4">
      <t>タイショウ</t>
    </rPh>
    <rPh sb="4" eb="5">
      <t>ガク</t>
    </rPh>
    <phoneticPr fontId="2"/>
  </si>
  <si>
    <t>助成金額
(a')×(a)
+(b')×(b)
《c》</t>
    <rPh sb="2" eb="4">
      <t>キンガク</t>
    </rPh>
    <phoneticPr fontId="2"/>
  </si>
  <si>
    <t>･助成率は、裏面の助成率早見表を参考に入力してください。</t>
    <rPh sb="3" eb="4">
      <t>リツ</t>
    </rPh>
    <rPh sb="6" eb="8">
      <t>リメン</t>
    </rPh>
    <rPh sb="11" eb="12">
      <t>リツ</t>
    </rPh>
    <rPh sb="12" eb="14">
      <t>ハヤミ</t>
    </rPh>
    <rPh sb="14" eb="15">
      <t>ヒョウ</t>
    </rPh>
    <rPh sb="16" eb="17">
      <t>サン</t>
    </rPh>
    <rPh sb="17" eb="18">
      <t>コウ</t>
    </rPh>
    <rPh sb="19" eb="21">
      <t>ニュウリョク</t>
    </rPh>
    <phoneticPr fontId="2"/>
  </si>
  <si>
    <t>助成率
(使用料)
（a'）</t>
    <rPh sb="2" eb="3">
      <t>リツ</t>
    </rPh>
    <rPh sb="5" eb="7">
      <t>シヨウ</t>
    </rPh>
    <rPh sb="7" eb="8">
      <t>リョウ</t>
    </rPh>
    <phoneticPr fontId="2"/>
  </si>
  <si>
    <t>大野城市施設利用助成金　【大会分　助成率早見表】</t>
    <rPh sb="0" eb="4">
      <t>オオノジョウシ</t>
    </rPh>
    <rPh sb="4" eb="6">
      <t>シセツ</t>
    </rPh>
    <rPh sb="6" eb="8">
      <t>リヨウ</t>
    </rPh>
    <rPh sb="13" eb="15">
      <t>タイカイ</t>
    </rPh>
    <rPh sb="15" eb="16">
      <t>ブン</t>
    </rPh>
    <rPh sb="19" eb="20">
      <t>リツ</t>
    </rPh>
    <rPh sb="20" eb="22">
      <t>ハヤミ</t>
    </rPh>
    <rPh sb="22" eb="23">
      <t>ヒョウ</t>
    </rPh>
    <phoneticPr fontId="2"/>
  </si>
  <si>
    <t>スポ協指定事業、委託事業</t>
    <rPh sb="2" eb="3">
      <t>キョウ</t>
    </rPh>
    <rPh sb="3" eb="5">
      <t>シテイ</t>
    </rPh>
    <rPh sb="5" eb="7">
      <t>ジギョウ</t>
    </rPh>
    <rPh sb="8" eb="10">
      <t>イタク</t>
    </rPh>
    <rPh sb="10" eb="12">
      <t>ジギョウ</t>
    </rPh>
    <phoneticPr fontId="2"/>
  </si>
  <si>
    <t>社会体育施設
（旭ケ丘、赤坂テニスコート）</t>
    <rPh sb="0" eb="2">
      <t>シャカイ</t>
    </rPh>
    <rPh sb="2" eb="4">
      <t>タイイク</t>
    </rPh>
    <rPh sb="4" eb="6">
      <t>シセツ</t>
    </rPh>
    <rPh sb="8" eb="9">
      <t>アサヒ</t>
    </rPh>
    <rPh sb="10" eb="11">
      <t>オカ</t>
    </rPh>
    <rPh sb="12" eb="14">
      <t>アカサカ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</si>
</sst>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PｺﾞｼｯｸM"/>
      <family val="3"/>
      <charset val="128"/>
    </font>
    <font>
      <sz val="11"/>
      <name val="HGPｺﾞｼｯｸM"/>
      <family val="3"/>
      <charset val="128"/>
    </font>
    <font>
      <sz val="16"/>
      <name val="HGPｺﾞｼｯｸM"/>
      <family val="3"/>
      <charset val="128"/>
    </font>
    <font>
      <sz val="12"/>
      <name val="HGPｺﾞｼｯｸM"/>
      <family val="3"/>
      <charset val="128"/>
    </font>
    <font>
      <b/>
      <u/>
      <sz val="16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6"/>
      <name val="HGPｺﾞｼｯｸM"/>
      <family val="3"/>
      <charset val="128"/>
    </font>
    <font>
      <sz val="9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color indexed="81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4"/>
      <name val="HGPｺﾞｼｯｸM"/>
      <family val="3"/>
      <charset val="128"/>
    </font>
    <font>
      <b/>
      <u/>
      <sz val="14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20" fontId="4" fillId="0" borderId="0" xfId="0" applyNumberFormat="1" applyFont="1" applyFill="1"/>
    <xf numFmtId="0" fontId="4" fillId="0" borderId="0" xfId="0" applyFont="1" applyFill="1"/>
    <xf numFmtId="0" fontId="5" fillId="0" borderId="0" xfId="0" applyFont="1" applyFill="1"/>
    <xf numFmtId="9" fontId="5" fillId="0" borderId="0" xfId="0" applyNumberFormat="1" applyFont="1" applyFill="1"/>
    <xf numFmtId="9" fontId="4" fillId="0" borderId="0" xfId="0" applyNumberFormat="1" applyFont="1" applyFill="1"/>
    <xf numFmtId="176" fontId="4" fillId="0" borderId="0" xfId="0" applyNumberFormat="1" applyFont="1" applyFill="1"/>
    <xf numFmtId="0" fontId="4" fillId="0" borderId="0" xfId="0" applyFont="1"/>
    <xf numFmtId="31" fontId="6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31" fontId="9" fillId="0" borderId="0" xfId="0" applyNumberFormat="1" applyFont="1" applyFill="1" applyAlignment="1">
      <alignment horizontal="left" vertical="center"/>
    </xf>
    <xf numFmtId="0" fontId="10" fillId="0" borderId="0" xfId="0" applyFont="1" applyFill="1"/>
    <xf numFmtId="9" fontId="10" fillId="0" borderId="0" xfId="0" applyNumberFormat="1" applyFont="1" applyFill="1"/>
    <xf numFmtId="0" fontId="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9" fontId="4" fillId="0" borderId="0" xfId="0" applyNumberFormat="1" applyFont="1"/>
    <xf numFmtId="31" fontId="12" fillId="0" borderId="4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20" fontId="12" fillId="0" borderId="5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9" fontId="15" fillId="0" borderId="6" xfId="0" applyNumberFormat="1" applyFont="1" applyBorder="1" applyAlignment="1">
      <alignment vertical="center"/>
    </xf>
    <xf numFmtId="9" fontId="15" fillId="0" borderId="7" xfId="0" applyNumberFormat="1" applyFont="1" applyBorder="1" applyAlignment="1">
      <alignment vertical="center"/>
    </xf>
    <xf numFmtId="9" fontId="15" fillId="0" borderId="8" xfId="0" applyNumberFormat="1" applyFont="1" applyBorder="1" applyAlignment="1">
      <alignment vertical="center"/>
    </xf>
    <xf numFmtId="9" fontId="15" fillId="0" borderId="9" xfId="0" applyNumberFormat="1" applyFont="1" applyBorder="1" applyAlignment="1">
      <alignment vertical="center"/>
    </xf>
    <xf numFmtId="9" fontId="15" fillId="0" borderId="10" xfId="0" applyNumberFormat="1" applyFont="1" applyBorder="1" applyAlignment="1">
      <alignment vertical="center"/>
    </xf>
    <xf numFmtId="9" fontId="15" fillId="0" borderId="11" xfId="0" applyNumberFormat="1" applyFont="1" applyBorder="1" applyAlignment="1">
      <alignment vertical="center"/>
    </xf>
    <xf numFmtId="9" fontId="15" fillId="0" borderId="12" xfId="0" applyNumberFormat="1" applyFont="1" applyBorder="1" applyAlignment="1">
      <alignment vertical="center"/>
    </xf>
    <xf numFmtId="9" fontId="15" fillId="0" borderId="13" xfId="0" applyNumberFormat="1" applyFont="1" applyBorder="1" applyAlignment="1">
      <alignment vertical="center"/>
    </xf>
    <xf numFmtId="9" fontId="15" fillId="0" borderId="8" xfId="0" applyNumberFormat="1" applyFont="1" applyBorder="1" applyAlignment="1">
      <alignment horizontal="right" vertical="center"/>
    </xf>
    <xf numFmtId="9" fontId="15" fillId="0" borderId="9" xfId="0" applyNumberFormat="1" applyFont="1" applyBorder="1" applyAlignment="1">
      <alignment horizontal="right" vertical="center"/>
    </xf>
    <xf numFmtId="9" fontId="15" fillId="0" borderId="10" xfId="0" applyNumberFormat="1" applyFont="1" applyBorder="1" applyAlignment="1">
      <alignment horizontal="right" vertical="center"/>
    </xf>
    <xf numFmtId="9" fontId="15" fillId="0" borderId="11" xfId="0" applyNumberFormat="1" applyFont="1" applyBorder="1" applyAlignment="1">
      <alignment horizontal="right" vertical="center"/>
    </xf>
    <xf numFmtId="0" fontId="17" fillId="0" borderId="0" xfId="0" applyFont="1"/>
    <xf numFmtId="9" fontId="17" fillId="0" borderId="0" xfId="0" applyNumberFormat="1" applyFont="1"/>
    <xf numFmtId="9" fontId="12" fillId="0" borderId="14" xfId="0" applyNumberFormat="1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left"/>
    </xf>
    <xf numFmtId="176" fontId="4" fillId="0" borderId="21" xfId="0" applyNumberFormat="1" applyFont="1" applyFill="1" applyBorder="1" applyAlignment="1">
      <alignment vertical="center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2" fillId="0" borderId="14" xfId="0" applyNumberFormat="1" applyFont="1" applyFill="1" applyBorder="1" applyAlignment="1">
      <alignment horizontal="center" vertical="center" wrapText="1"/>
    </xf>
    <xf numFmtId="176" fontId="12" fillId="0" borderId="22" xfId="0" applyNumberFormat="1" applyFont="1" applyFill="1" applyBorder="1" applyAlignment="1">
      <alignment horizontal="center" vertical="center" wrapText="1"/>
    </xf>
    <xf numFmtId="176" fontId="12" fillId="0" borderId="23" xfId="0" applyNumberFormat="1" applyFont="1" applyFill="1" applyBorder="1" applyAlignment="1">
      <alignment horizontal="center" vertical="center" wrapText="1"/>
    </xf>
    <xf numFmtId="176" fontId="12" fillId="0" borderId="25" xfId="0" applyNumberFormat="1" applyFont="1" applyFill="1" applyBorder="1" applyAlignment="1">
      <alignment horizontal="center" vertical="center" wrapText="1"/>
    </xf>
    <xf numFmtId="176" fontId="8" fillId="0" borderId="23" xfId="0" applyNumberFormat="1" applyFont="1" applyBorder="1" applyAlignment="1">
      <alignment vertical="center"/>
    </xf>
    <xf numFmtId="176" fontId="4" fillId="0" borderId="26" xfId="0" applyNumberFormat="1" applyFont="1" applyFill="1" applyBorder="1" applyAlignment="1">
      <alignment vertical="center"/>
    </xf>
    <xf numFmtId="38" fontId="8" fillId="0" borderId="27" xfId="1" applyFont="1" applyFill="1" applyBorder="1" applyAlignment="1">
      <alignment vertical="center"/>
    </xf>
    <xf numFmtId="176" fontId="8" fillId="0" borderId="29" xfId="0" applyNumberFormat="1" applyFont="1" applyBorder="1" applyAlignment="1">
      <alignment vertical="center"/>
    </xf>
    <xf numFmtId="0" fontId="12" fillId="0" borderId="0" xfId="0" applyFont="1" applyFill="1" applyAlignment="1">
      <alignment horizontal="center"/>
    </xf>
    <xf numFmtId="176" fontId="12" fillId="0" borderId="30" xfId="0" applyNumberFormat="1" applyFont="1" applyFill="1" applyBorder="1" applyAlignment="1">
      <alignment horizontal="center" vertical="center" wrapText="1"/>
    </xf>
    <xf numFmtId="176" fontId="8" fillId="0" borderId="32" xfId="0" applyNumberFormat="1" applyFont="1" applyBorder="1" applyAlignment="1">
      <alignment vertical="center"/>
    </xf>
    <xf numFmtId="176" fontId="8" fillId="0" borderId="33" xfId="0" applyNumberFormat="1" applyFont="1" applyBorder="1" applyAlignment="1">
      <alignment vertical="center"/>
    </xf>
    <xf numFmtId="56" fontId="4" fillId="2" borderId="28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20" fontId="4" fillId="2" borderId="16" xfId="0" applyNumberFormat="1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9" fontId="4" fillId="2" borderId="8" xfId="0" applyNumberFormat="1" applyFont="1" applyFill="1" applyBorder="1" applyAlignment="1">
      <alignment vertical="center"/>
    </xf>
    <xf numFmtId="9" fontId="4" fillId="2" borderId="2" xfId="0" applyNumberFormat="1" applyFont="1" applyFill="1" applyBorder="1" applyAlignment="1">
      <alignment vertical="center"/>
    </xf>
    <xf numFmtId="176" fontId="4" fillId="2" borderId="17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176" fontId="4" fillId="2" borderId="19" xfId="0" applyNumberFormat="1" applyFont="1" applyFill="1" applyBorder="1" applyAlignment="1">
      <alignment vertical="center"/>
    </xf>
    <xf numFmtId="176" fontId="4" fillId="2" borderId="24" xfId="0" applyNumberFormat="1" applyFont="1" applyFill="1" applyBorder="1" applyAlignment="1">
      <alignment vertical="center"/>
    </xf>
    <xf numFmtId="56" fontId="4" fillId="2" borderId="1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20" fontId="4" fillId="2" borderId="8" xfId="0" applyNumberFormat="1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9" fontId="4" fillId="2" borderId="9" xfId="0" applyNumberFormat="1" applyFont="1" applyFill="1" applyBorder="1" applyAlignment="1">
      <alignment vertical="center"/>
    </xf>
    <xf numFmtId="176" fontId="4" fillId="2" borderId="18" xfId="0" applyNumberFormat="1" applyFont="1" applyFill="1" applyBorder="1" applyAlignment="1">
      <alignment vertical="center"/>
    </xf>
    <xf numFmtId="176" fontId="4" fillId="2" borderId="20" xfId="0" applyNumberFormat="1" applyFont="1" applyFill="1" applyBorder="1" applyAlignment="1">
      <alignment vertical="center"/>
    </xf>
    <xf numFmtId="176" fontId="4" fillId="2" borderId="31" xfId="0" applyNumberFormat="1" applyFont="1" applyFill="1" applyBorder="1" applyAlignment="1">
      <alignment vertical="center"/>
    </xf>
    <xf numFmtId="38" fontId="4" fillId="2" borderId="19" xfId="1" applyFont="1" applyFill="1" applyBorder="1" applyAlignment="1">
      <alignment vertical="center"/>
    </xf>
    <xf numFmtId="38" fontId="4" fillId="2" borderId="24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2" borderId="31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26" xfId="1" applyFont="1" applyFill="1" applyBorder="1" applyAlignment="1">
      <alignment vertical="center"/>
    </xf>
    <xf numFmtId="38" fontId="8" fillId="0" borderId="33" xfId="1" applyFont="1" applyBorder="1" applyAlignment="1">
      <alignment vertical="center"/>
    </xf>
    <xf numFmtId="38" fontId="8" fillId="0" borderId="29" xfId="1" applyFont="1" applyBorder="1" applyAlignment="1">
      <alignment vertical="center"/>
    </xf>
    <xf numFmtId="38" fontId="8" fillId="0" borderId="23" xfId="1" applyFont="1" applyBorder="1" applyAlignment="1">
      <alignment vertical="center"/>
    </xf>
    <xf numFmtId="176" fontId="4" fillId="0" borderId="0" xfId="0" applyNumberFormat="1" applyFont="1"/>
    <xf numFmtId="0" fontId="3" fillId="0" borderId="0" xfId="0" applyFont="1"/>
    <xf numFmtId="20" fontId="4" fillId="0" borderId="0" xfId="0" applyNumberFormat="1" applyFont="1"/>
    <xf numFmtId="0" fontId="5" fillId="0" borderId="0" xfId="0" applyFont="1"/>
    <xf numFmtId="9" fontId="5" fillId="0" borderId="0" xfId="0" applyNumberFormat="1" applyFont="1"/>
    <xf numFmtId="31" fontId="6" fillId="0" borderId="0" xfId="0" applyNumberFormat="1" applyFont="1" applyAlignment="1">
      <alignment horizontal="center" vertical="center"/>
    </xf>
    <xf numFmtId="31" fontId="9" fillId="0" borderId="0" xfId="0" applyNumberFormat="1" applyFont="1" applyAlignment="1">
      <alignment horizontal="left" vertical="center"/>
    </xf>
    <xf numFmtId="0" fontId="10" fillId="0" borderId="0" xfId="0" applyFont="1"/>
    <xf numFmtId="0" fontId="8" fillId="0" borderId="0" xfId="0" applyFont="1"/>
    <xf numFmtId="9" fontId="10" fillId="0" borderId="0" xfId="0" applyNumberFormat="1" applyFont="1"/>
    <xf numFmtId="31" fontId="12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0" fontId="12" fillId="0" borderId="5" xfId="0" applyNumberFormat="1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center" vertical="center" wrapText="1"/>
    </xf>
    <xf numFmtId="176" fontId="12" fillId="0" borderId="30" xfId="0" applyNumberFormat="1" applyFont="1" applyBorder="1" applyAlignment="1">
      <alignment horizontal="center" vertical="center" wrapText="1"/>
    </xf>
    <xf numFmtId="176" fontId="12" fillId="0" borderId="25" xfId="0" applyNumberFormat="1" applyFont="1" applyBorder="1" applyAlignment="1">
      <alignment horizontal="center" vertical="center" wrapText="1"/>
    </xf>
    <xf numFmtId="176" fontId="12" fillId="0" borderId="22" xfId="0" applyNumberFormat="1" applyFont="1" applyBorder="1" applyAlignment="1">
      <alignment horizontal="center" vertical="center" wrapText="1"/>
    </xf>
    <xf numFmtId="176" fontId="12" fillId="0" borderId="23" xfId="0" applyNumberFormat="1" applyFont="1" applyBorder="1" applyAlignment="1">
      <alignment horizontal="center" vertical="center" wrapText="1"/>
    </xf>
    <xf numFmtId="176" fontId="4" fillId="0" borderId="21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38" fontId="8" fillId="0" borderId="27" xfId="1" applyFont="1" applyBorder="1" applyAlignment="1">
      <alignment vertical="center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textRotation="180"/>
    </xf>
    <xf numFmtId="0" fontId="7" fillId="2" borderId="0" xfId="0" applyFont="1" applyFill="1" applyAlignment="1">
      <alignment horizontal="center"/>
    </xf>
    <xf numFmtId="176" fontId="7" fillId="2" borderId="0" xfId="0" applyNumberFormat="1" applyFont="1" applyFill="1" applyAlignment="1">
      <alignment horizontal="center"/>
    </xf>
    <xf numFmtId="0" fontId="18" fillId="0" borderId="3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textRotation="180"/>
    </xf>
    <xf numFmtId="0" fontId="16" fillId="0" borderId="0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1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17</xdr:row>
      <xdr:rowOff>0</xdr:rowOff>
    </xdr:from>
    <xdr:to>
      <xdr:col>6</xdr:col>
      <xdr:colOff>1343025</xdr:colOff>
      <xdr:row>19</xdr:row>
      <xdr:rowOff>0</xdr:rowOff>
    </xdr:to>
    <xdr:sp macro="" textlink="">
      <xdr:nvSpPr>
        <xdr:cNvPr id="12290" name="AutoShap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/>
        </xdr:cNvSpPr>
      </xdr:nvSpPr>
      <xdr:spPr bwMode="auto">
        <a:xfrm>
          <a:off x="2266950" y="5095875"/>
          <a:ext cx="3905250" cy="495300"/>
        </a:xfrm>
        <a:prstGeom prst="borderCallout2">
          <a:avLst>
            <a:gd name="adj1" fmla="val 23079"/>
            <a:gd name="adj2" fmla="val -1949"/>
            <a:gd name="adj3" fmla="val 23079"/>
            <a:gd name="adj4" fmla="val -15366"/>
            <a:gd name="adj5" fmla="val -73079"/>
            <a:gd name="adj6" fmla="val -2609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 type="oval" w="med" len="med"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複数日を大会で使用し、領収書が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枚の場合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は上記のように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つの欄に記入してください。</a:t>
          </a:r>
        </a:p>
      </xdr:txBody>
    </xdr:sp>
    <xdr:clientData/>
  </xdr:twoCellAnchor>
  <xdr:twoCellAnchor>
    <xdr:from>
      <xdr:col>3</xdr:col>
      <xdr:colOff>457200</xdr:colOff>
      <xdr:row>9</xdr:row>
      <xdr:rowOff>161925</xdr:rowOff>
    </xdr:from>
    <xdr:to>
      <xdr:col>6</xdr:col>
      <xdr:colOff>1790700</xdr:colOff>
      <xdr:row>11</xdr:row>
      <xdr:rowOff>161925</xdr:rowOff>
    </xdr:to>
    <xdr:sp macro="" textlink="">
      <xdr:nvSpPr>
        <xdr:cNvPr id="12291" name="AutoShape 3">
          <a:extLst>
            <a:ext uri="{FF2B5EF4-FFF2-40B4-BE49-F238E27FC236}">
              <a16:creationId xmlns:a16="http://schemas.microsoft.com/office/drawing/2014/main" id="{00000000-0008-0000-0200-000003300000}"/>
            </a:ext>
          </a:extLst>
        </xdr:cNvPr>
        <xdr:cNvSpPr>
          <a:spLocks/>
        </xdr:cNvSpPr>
      </xdr:nvSpPr>
      <xdr:spPr bwMode="auto">
        <a:xfrm>
          <a:off x="2228850" y="3276600"/>
          <a:ext cx="4391025" cy="495300"/>
        </a:xfrm>
        <a:prstGeom prst="borderCallout2">
          <a:avLst>
            <a:gd name="adj1" fmla="val 23079"/>
            <a:gd name="adj2" fmla="val -1736"/>
            <a:gd name="adj3" fmla="val 23079"/>
            <a:gd name="adj4" fmla="val -10412"/>
            <a:gd name="adj5" fmla="val 163463"/>
            <a:gd name="adj6" fmla="val -21042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 type="oval" w="med" len="med"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同一大会で複数会場を使用し、領収書が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枚の場合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は下記のように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つの欄に別けて記入してください。</a:t>
          </a:r>
        </a:p>
      </xdr:txBody>
    </xdr:sp>
    <xdr:clientData/>
  </xdr:twoCellAnchor>
  <xdr:twoCellAnchor>
    <xdr:from>
      <xdr:col>5</xdr:col>
      <xdr:colOff>581025</xdr:colOff>
      <xdr:row>23</xdr:row>
      <xdr:rowOff>0</xdr:rowOff>
    </xdr:from>
    <xdr:to>
      <xdr:col>7</xdr:col>
      <xdr:colOff>47625</xdr:colOff>
      <xdr:row>25</xdr:row>
      <xdr:rowOff>0</xdr:rowOff>
    </xdr:to>
    <xdr:sp macro="" textlink="">
      <xdr:nvSpPr>
        <xdr:cNvPr id="12292" name="AutoShape 4">
          <a:extLst>
            <a:ext uri="{FF2B5EF4-FFF2-40B4-BE49-F238E27FC236}">
              <a16:creationId xmlns:a16="http://schemas.microsoft.com/office/drawing/2014/main" id="{00000000-0008-0000-0200-000004300000}"/>
            </a:ext>
          </a:extLst>
        </xdr:cNvPr>
        <xdr:cNvSpPr>
          <a:spLocks/>
        </xdr:cNvSpPr>
      </xdr:nvSpPr>
      <xdr:spPr bwMode="auto">
        <a:xfrm>
          <a:off x="3457575" y="6581775"/>
          <a:ext cx="4676775" cy="495300"/>
        </a:xfrm>
        <a:prstGeom prst="borderCallout2">
          <a:avLst>
            <a:gd name="adj1" fmla="val 23079"/>
            <a:gd name="adj2" fmla="val 101630"/>
            <a:gd name="adj3" fmla="val 23079"/>
            <a:gd name="adj4" fmla="val 137477"/>
            <a:gd name="adj5" fmla="val -300000"/>
            <a:gd name="adj6" fmla="val 175968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 type="oval" w="med" len="med"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｢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使用（利用）許可書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｣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下の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｢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施設使用料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｣｢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備品明細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｣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の金額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記入してください。</a:t>
          </a:r>
        </a:p>
      </xdr:txBody>
    </xdr:sp>
    <xdr:clientData/>
  </xdr:twoCellAnchor>
  <xdr:twoCellAnchor>
    <xdr:from>
      <xdr:col>10</xdr:col>
      <xdr:colOff>304800</xdr:colOff>
      <xdr:row>16</xdr:row>
      <xdr:rowOff>38100</xdr:rowOff>
    </xdr:from>
    <xdr:to>
      <xdr:col>12</xdr:col>
      <xdr:colOff>752475</xdr:colOff>
      <xdr:row>16</xdr:row>
      <xdr:rowOff>180975</xdr:rowOff>
    </xdr:to>
    <xdr:sp macro="" textlink="">
      <xdr:nvSpPr>
        <xdr:cNvPr id="12337" name="AutoShape 5">
          <a:extLst>
            <a:ext uri="{FF2B5EF4-FFF2-40B4-BE49-F238E27FC236}">
              <a16:creationId xmlns:a16="http://schemas.microsoft.com/office/drawing/2014/main" id="{00000000-0008-0000-0200-000031300000}"/>
            </a:ext>
          </a:extLst>
        </xdr:cNvPr>
        <xdr:cNvSpPr>
          <a:spLocks/>
        </xdr:cNvSpPr>
      </xdr:nvSpPr>
      <xdr:spPr bwMode="auto">
        <a:xfrm rot="-5400000">
          <a:off x="11630025" y="3924300"/>
          <a:ext cx="142875" cy="2066925"/>
        </a:xfrm>
        <a:prstGeom prst="leftBracket">
          <a:avLst>
            <a:gd name="adj" fmla="val 120556"/>
          </a:avLst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581025</xdr:colOff>
      <xdr:row>20</xdr:row>
      <xdr:rowOff>142875</xdr:rowOff>
    </xdr:from>
    <xdr:to>
      <xdr:col>7</xdr:col>
      <xdr:colOff>47625</xdr:colOff>
      <xdr:row>22</xdr:row>
      <xdr:rowOff>38100</xdr:rowOff>
    </xdr:to>
    <xdr:sp macro="" textlink="">
      <xdr:nvSpPr>
        <xdr:cNvPr id="12294" name="AutoShape 6">
          <a:extLst>
            <a:ext uri="{FF2B5EF4-FFF2-40B4-BE49-F238E27FC236}">
              <a16:creationId xmlns:a16="http://schemas.microsoft.com/office/drawing/2014/main" id="{00000000-0008-0000-0200-000006300000}"/>
            </a:ext>
          </a:extLst>
        </xdr:cNvPr>
        <xdr:cNvSpPr>
          <a:spLocks/>
        </xdr:cNvSpPr>
      </xdr:nvSpPr>
      <xdr:spPr bwMode="auto">
        <a:xfrm>
          <a:off x="3457575" y="5981700"/>
          <a:ext cx="4676775" cy="390525"/>
        </a:xfrm>
        <a:prstGeom prst="borderCallout2">
          <a:avLst>
            <a:gd name="adj1" fmla="val 29269"/>
            <a:gd name="adj2" fmla="val 101630"/>
            <a:gd name="adj3" fmla="val 29269"/>
            <a:gd name="adj4" fmla="val 115884"/>
            <a:gd name="adj5" fmla="val -226829"/>
            <a:gd name="adj6" fmla="val 131366"/>
          </a:avLst>
        </a:prstGeom>
        <a:solidFill>
          <a:srgbClr val="FFFFFF"/>
        </a:solidFill>
        <a:ln w="25400">
          <a:solidFill>
            <a:srgbClr val="000000"/>
          </a:solidFill>
          <a:prstDash val="dash"/>
          <a:miter lim="800000"/>
          <a:headEnd/>
          <a:tailEnd type="oval" w="med" len="med"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助成率は別紙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助成率早見表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を参考に記入してください。</a:t>
          </a:r>
        </a:p>
      </xdr:txBody>
    </xdr:sp>
    <xdr:clientData/>
  </xdr:twoCellAnchor>
  <xdr:twoCellAnchor>
    <xdr:from>
      <xdr:col>8</xdr:col>
      <xdr:colOff>381000</xdr:colOff>
      <xdr:row>16</xdr:row>
      <xdr:rowOff>38100</xdr:rowOff>
    </xdr:from>
    <xdr:to>
      <xdr:col>9</xdr:col>
      <xdr:colOff>590550</xdr:colOff>
      <xdr:row>16</xdr:row>
      <xdr:rowOff>171450</xdr:rowOff>
    </xdr:to>
    <xdr:sp macro="" textlink="">
      <xdr:nvSpPr>
        <xdr:cNvPr id="12339" name="AutoShape 7">
          <a:extLst>
            <a:ext uri="{FF2B5EF4-FFF2-40B4-BE49-F238E27FC236}">
              <a16:creationId xmlns:a16="http://schemas.microsoft.com/office/drawing/2014/main" id="{00000000-0008-0000-0200-000033300000}"/>
            </a:ext>
          </a:extLst>
        </xdr:cNvPr>
        <xdr:cNvSpPr>
          <a:spLocks/>
        </xdr:cNvSpPr>
      </xdr:nvSpPr>
      <xdr:spPr bwMode="auto">
        <a:xfrm rot="-5400000">
          <a:off x="9567863" y="4443412"/>
          <a:ext cx="133350" cy="1019175"/>
        </a:xfrm>
        <a:prstGeom prst="leftBracket">
          <a:avLst>
            <a:gd name="adj" fmla="val 63690"/>
          </a:avLst>
        </a:prstGeom>
        <a:noFill/>
        <a:ln w="254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333375</xdr:colOff>
      <xdr:row>37</xdr:row>
      <xdr:rowOff>38100</xdr:rowOff>
    </xdr:from>
    <xdr:to>
      <xdr:col>12</xdr:col>
      <xdr:colOff>257175</xdr:colOff>
      <xdr:row>38</xdr:row>
      <xdr:rowOff>114300</xdr:rowOff>
    </xdr:to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00000000-0008-0000-0200-00000B300000}"/>
            </a:ext>
          </a:extLst>
        </xdr:cNvPr>
        <xdr:cNvSpPr txBox="1">
          <a:spLocks noChangeArrowheads="1"/>
        </xdr:cNvSpPr>
      </xdr:nvSpPr>
      <xdr:spPr bwMode="auto">
        <a:xfrm>
          <a:off x="9077325" y="10029825"/>
          <a:ext cx="3162300" cy="2952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冷暖房料は助成金対象外</a:t>
          </a:r>
        </a:p>
      </xdr:txBody>
    </xdr:sp>
    <xdr:clientData/>
  </xdr:twoCellAnchor>
  <xdr:twoCellAnchor>
    <xdr:from>
      <xdr:col>15</xdr:col>
      <xdr:colOff>190500</xdr:colOff>
      <xdr:row>5</xdr:row>
      <xdr:rowOff>38100</xdr:rowOff>
    </xdr:from>
    <xdr:to>
      <xdr:col>16</xdr:col>
      <xdr:colOff>47625</xdr:colOff>
      <xdr:row>16</xdr:row>
      <xdr:rowOff>95250</xdr:rowOff>
    </xdr:to>
    <xdr:sp macro="" textlink="">
      <xdr:nvSpPr>
        <xdr:cNvPr id="12341" name="AutoShape 12">
          <a:extLst>
            <a:ext uri="{FF2B5EF4-FFF2-40B4-BE49-F238E27FC236}">
              <a16:creationId xmlns:a16="http://schemas.microsoft.com/office/drawing/2014/main" id="{00000000-0008-0000-0200-000035300000}"/>
            </a:ext>
          </a:extLst>
        </xdr:cNvPr>
        <xdr:cNvSpPr>
          <a:spLocks noChangeArrowheads="1"/>
        </xdr:cNvSpPr>
      </xdr:nvSpPr>
      <xdr:spPr bwMode="auto">
        <a:xfrm>
          <a:off x="14792325" y="2162175"/>
          <a:ext cx="771525" cy="2781300"/>
        </a:xfrm>
        <a:prstGeom prst="roundRect">
          <a:avLst>
            <a:gd name="adj" fmla="val 16667"/>
          </a:avLst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13</xdr:col>
      <xdr:colOff>381000</xdr:colOff>
      <xdr:row>18</xdr:row>
      <xdr:rowOff>114300</xdr:rowOff>
    </xdr:from>
    <xdr:to>
      <xdr:col>15</xdr:col>
      <xdr:colOff>771525</xdr:colOff>
      <xdr:row>20</xdr:row>
      <xdr:rowOff>241300</xdr:rowOff>
    </xdr:to>
    <xdr:sp macro="" textlink="">
      <xdr:nvSpPr>
        <xdr:cNvPr id="12301" name="Text Box 13">
          <a:extLst>
            <a:ext uri="{FF2B5EF4-FFF2-40B4-BE49-F238E27FC236}">
              <a16:creationId xmlns:a16="http://schemas.microsoft.com/office/drawing/2014/main" id="{00000000-0008-0000-0200-00000D300000}"/>
            </a:ext>
          </a:extLst>
        </xdr:cNvPr>
        <xdr:cNvSpPr txBox="1">
          <a:spLocks noChangeArrowheads="1"/>
        </xdr:cNvSpPr>
      </xdr:nvSpPr>
      <xdr:spPr bwMode="auto">
        <a:xfrm>
          <a:off x="13220700" y="5549900"/>
          <a:ext cx="2206625" cy="6350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各事業の助成金額は、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円未満切捨て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とします。</a:t>
          </a:r>
        </a:p>
      </xdr:txBody>
    </xdr:sp>
    <xdr:clientData/>
  </xdr:twoCellAnchor>
  <xdr:twoCellAnchor>
    <xdr:from>
      <xdr:col>15</xdr:col>
      <xdr:colOff>238125</xdr:colOff>
      <xdr:row>16</xdr:row>
      <xdr:rowOff>104775</xdr:rowOff>
    </xdr:from>
    <xdr:to>
      <xdr:col>15</xdr:col>
      <xdr:colOff>542925</xdr:colOff>
      <xdr:row>18</xdr:row>
      <xdr:rowOff>123825</xdr:rowOff>
    </xdr:to>
    <xdr:sp macro="" textlink="">
      <xdr:nvSpPr>
        <xdr:cNvPr id="12343" name="Line 14">
          <a:extLst>
            <a:ext uri="{FF2B5EF4-FFF2-40B4-BE49-F238E27FC236}">
              <a16:creationId xmlns:a16="http://schemas.microsoft.com/office/drawing/2014/main" id="{00000000-0008-0000-0200-000037300000}"/>
            </a:ext>
          </a:extLst>
        </xdr:cNvPr>
        <xdr:cNvSpPr>
          <a:spLocks noChangeShapeType="1"/>
        </xdr:cNvSpPr>
      </xdr:nvSpPr>
      <xdr:spPr bwMode="auto">
        <a:xfrm flipV="1">
          <a:off x="14839950" y="4953000"/>
          <a:ext cx="304800" cy="51435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 type="triangle" w="med" len="med"/>
        </a:ln>
      </xdr:spPr>
    </xdr:sp>
    <xdr:clientData/>
  </xdr:twoCellAnchor>
  <xdr:twoCellAnchor>
    <xdr:from>
      <xdr:col>1</xdr:col>
      <xdr:colOff>752475</xdr:colOff>
      <xdr:row>12</xdr:row>
      <xdr:rowOff>9525</xdr:rowOff>
    </xdr:from>
    <xdr:to>
      <xdr:col>1</xdr:col>
      <xdr:colOff>866775</xdr:colOff>
      <xdr:row>14</xdr:row>
      <xdr:rowOff>9525</xdr:rowOff>
    </xdr:to>
    <xdr:sp macro="" textlink="">
      <xdr:nvSpPr>
        <xdr:cNvPr id="12344" name="AutoShape 15">
          <a:extLst>
            <a:ext uri="{FF2B5EF4-FFF2-40B4-BE49-F238E27FC236}">
              <a16:creationId xmlns:a16="http://schemas.microsoft.com/office/drawing/2014/main" id="{00000000-0008-0000-0200-000038300000}"/>
            </a:ext>
          </a:extLst>
        </xdr:cNvPr>
        <xdr:cNvSpPr>
          <a:spLocks/>
        </xdr:cNvSpPr>
      </xdr:nvSpPr>
      <xdr:spPr bwMode="auto">
        <a:xfrm>
          <a:off x="1114425" y="3867150"/>
          <a:ext cx="114300" cy="495300"/>
        </a:xfrm>
        <a:prstGeom prst="rightBracket">
          <a:avLst>
            <a:gd name="adj" fmla="val 36111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638175</xdr:colOff>
      <xdr:row>1</xdr:row>
      <xdr:rowOff>66675</xdr:rowOff>
    </xdr:from>
    <xdr:to>
      <xdr:col>6</xdr:col>
      <xdr:colOff>1809750</xdr:colOff>
      <xdr:row>2</xdr:row>
      <xdr:rowOff>152400</xdr:rowOff>
    </xdr:to>
    <xdr:sp macro="" textlink="">
      <xdr:nvSpPr>
        <xdr:cNvPr id="12345" name="Oval 17">
          <a:extLst>
            <a:ext uri="{FF2B5EF4-FFF2-40B4-BE49-F238E27FC236}">
              <a16:creationId xmlns:a16="http://schemas.microsoft.com/office/drawing/2014/main" id="{00000000-0008-0000-0200-000039300000}"/>
            </a:ext>
          </a:extLst>
        </xdr:cNvPr>
        <xdr:cNvSpPr>
          <a:spLocks noChangeArrowheads="1"/>
        </xdr:cNvSpPr>
      </xdr:nvSpPr>
      <xdr:spPr bwMode="auto">
        <a:xfrm>
          <a:off x="5467350" y="447675"/>
          <a:ext cx="1171575" cy="4667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495300</xdr:colOff>
      <xdr:row>35</xdr:row>
      <xdr:rowOff>66675</xdr:rowOff>
    </xdr:from>
    <xdr:to>
      <xdr:col>12</xdr:col>
      <xdr:colOff>190500</xdr:colOff>
      <xdr:row>37</xdr:row>
      <xdr:rowOff>0</xdr:rowOff>
    </xdr:to>
    <xdr:sp macro="" textlink="">
      <xdr:nvSpPr>
        <xdr:cNvPr id="12346" name="Line 19">
          <a:extLst>
            <a:ext uri="{FF2B5EF4-FFF2-40B4-BE49-F238E27FC236}">
              <a16:creationId xmlns:a16="http://schemas.microsoft.com/office/drawing/2014/main" id="{00000000-0008-0000-0200-00003A300000}"/>
            </a:ext>
          </a:extLst>
        </xdr:cNvPr>
        <xdr:cNvSpPr>
          <a:spLocks noChangeShapeType="1"/>
        </xdr:cNvSpPr>
      </xdr:nvSpPr>
      <xdr:spPr bwMode="auto">
        <a:xfrm flipV="1">
          <a:off x="11668125" y="9620250"/>
          <a:ext cx="504825" cy="37147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23</xdr:row>
      <xdr:rowOff>0</xdr:rowOff>
    </xdr:from>
    <xdr:to>
      <xdr:col>7</xdr:col>
      <xdr:colOff>47625</xdr:colOff>
      <xdr:row>25</xdr:row>
      <xdr:rowOff>0</xdr:rowOff>
    </xdr:to>
    <xdr:sp macro="" textlink="">
      <xdr:nvSpPr>
        <xdr:cNvPr id="7180" name="AutoShape 12">
          <a:extLst>
            <a:ext uri="{FF2B5EF4-FFF2-40B4-BE49-F238E27FC236}">
              <a16:creationId xmlns:a16="http://schemas.microsoft.com/office/drawing/2014/main" id="{00000000-0008-0000-0300-00000C1C0000}"/>
            </a:ext>
          </a:extLst>
        </xdr:cNvPr>
        <xdr:cNvSpPr>
          <a:spLocks/>
        </xdr:cNvSpPr>
      </xdr:nvSpPr>
      <xdr:spPr bwMode="auto">
        <a:xfrm>
          <a:off x="3457575" y="6581775"/>
          <a:ext cx="4676775" cy="495300"/>
        </a:xfrm>
        <a:prstGeom prst="borderCallout2">
          <a:avLst>
            <a:gd name="adj1" fmla="val 23079"/>
            <a:gd name="adj2" fmla="val 101630"/>
            <a:gd name="adj3" fmla="val 23079"/>
            <a:gd name="adj4" fmla="val 137477"/>
            <a:gd name="adj5" fmla="val -300000"/>
            <a:gd name="adj6" fmla="val 175968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 type="oval" w="med" len="med"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｢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使用（利用）許可書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｣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下の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｢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施設使用料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｣｢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備品明細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｣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の金額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記入してください。</a:t>
          </a:r>
        </a:p>
      </xdr:txBody>
    </xdr:sp>
    <xdr:clientData/>
  </xdr:twoCellAnchor>
  <xdr:twoCellAnchor>
    <xdr:from>
      <xdr:col>10</xdr:col>
      <xdr:colOff>304800</xdr:colOff>
      <xdr:row>16</xdr:row>
      <xdr:rowOff>38100</xdr:rowOff>
    </xdr:from>
    <xdr:to>
      <xdr:col>12</xdr:col>
      <xdr:colOff>752475</xdr:colOff>
      <xdr:row>16</xdr:row>
      <xdr:rowOff>180975</xdr:rowOff>
    </xdr:to>
    <xdr:sp macro="" textlink="">
      <xdr:nvSpPr>
        <xdr:cNvPr id="7273" name="AutoShape 13">
          <a:extLst>
            <a:ext uri="{FF2B5EF4-FFF2-40B4-BE49-F238E27FC236}">
              <a16:creationId xmlns:a16="http://schemas.microsoft.com/office/drawing/2014/main" id="{00000000-0008-0000-0300-0000691C0000}"/>
            </a:ext>
          </a:extLst>
        </xdr:cNvPr>
        <xdr:cNvSpPr>
          <a:spLocks/>
        </xdr:cNvSpPr>
      </xdr:nvSpPr>
      <xdr:spPr bwMode="auto">
        <a:xfrm rot="-5400000">
          <a:off x="11630025" y="3924300"/>
          <a:ext cx="142875" cy="2066925"/>
        </a:xfrm>
        <a:prstGeom prst="leftBracket">
          <a:avLst>
            <a:gd name="adj" fmla="val 120556"/>
          </a:avLst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581025</xdr:colOff>
      <xdr:row>20</xdr:row>
      <xdr:rowOff>142875</xdr:rowOff>
    </xdr:from>
    <xdr:to>
      <xdr:col>7</xdr:col>
      <xdr:colOff>47625</xdr:colOff>
      <xdr:row>22</xdr:row>
      <xdr:rowOff>38100</xdr:rowOff>
    </xdr:to>
    <xdr:sp macro="" textlink="">
      <xdr:nvSpPr>
        <xdr:cNvPr id="7182" name="AutoShape 14">
          <a:extLst>
            <a:ext uri="{FF2B5EF4-FFF2-40B4-BE49-F238E27FC236}">
              <a16:creationId xmlns:a16="http://schemas.microsoft.com/office/drawing/2014/main" id="{00000000-0008-0000-0300-00000E1C0000}"/>
            </a:ext>
          </a:extLst>
        </xdr:cNvPr>
        <xdr:cNvSpPr>
          <a:spLocks/>
        </xdr:cNvSpPr>
      </xdr:nvSpPr>
      <xdr:spPr bwMode="auto">
        <a:xfrm>
          <a:off x="3457575" y="5981700"/>
          <a:ext cx="4676775" cy="390525"/>
        </a:xfrm>
        <a:prstGeom prst="borderCallout2">
          <a:avLst>
            <a:gd name="adj1" fmla="val 29269"/>
            <a:gd name="adj2" fmla="val 101630"/>
            <a:gd name="adj3" fmla="val 29269"/>
            <a:gd name="adj4" fmla="val 115884"/>
            <a:gd name="adj5" fmla="val -226829"/>
            <a:gd name="adj6" fmla="val 131366"/>
          </a:avLst>
        </a:prstGeom>
        <a:solidFill>
          <a:srgbClr val="FFFFFF"/>
        </a:solidFill>
        <a:ln w="25400">
          <a:solidFill>
            <a:srgbClr val="000000"/>
          </a:solidFill>
          <a:prstDash val="dash"/>
          <a:miter lim="800000"/>
          <a:headEnd/>
          <a:tailEnd type="oval" w="med" len="med"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助成率は別紙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助成率早見表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を参考に記入してください。</a:t>
          </a:r>
        </a:p>
      </xdr:txBody>
    </xdr:sp>
    <xdr:clientData/>
  </xdr:twoCellAnchor>
  <xdr:twoCellAnchor>
    <xdr:from>
      <xdr:col>8</xdr:col>
      <xdr:colOff>381000</xdr:colOff>
      <xdr:row>16</xdr:row>
      <xdr:rowOff>38100</xdr:rowOff>
    </xdr:from>
    <xdr:to>
      <xdr:col>9</xdr:col>
      <xdr:colOff>590550</xdr:colOff>
      <xdr:row>16</xdr:row>
      <xdr:rowOff>171450</xdr:rowOff>
    </xdr:to>
    <xdr:sp macro="" textlink="">
      <xdr:nvSpPr>
        <xdr:cNvPr id="7275" name="AutoShape 15">
          <a:extLst>
            <a:ext uri="{FF2B5EF4-FFF2-40B4-BE49-F238E27FC236}">
              <a16:creationId xmlns:a16="http://schemas.microsoft.com/office/drawing/2014/main" id="{00000000-0008-0000-0300-00006B1C0000}"/>
            </a:ext>
          </a:extLst>
        </xdr:cNvPr>
        <xdr:cNvSpPr>
          <a:spLocks/>
        </xdr:cNvSpPr>
      </xdr:nvSpPr>
      <xdr:spPr bwMode="auto">
        <a:xfrm rot="-5400000">
          <a:off x="9567863" y="4443412"/>
          <a:ext cx="133350" cy="1019175"/>
        </a:xfrm>
        <a:prstGeom prst="leftBracket">
          <a:avLst>
            <a:gd name="adj" fmla="val 63690"/>
          </a:avLst>
        </a:prstGeom>
        <a:noFill/>
        <a:ln w="254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333375</xdr:colOff>
      <xdr:row>36</xdr:row>
      <xdr:rowOff>47625</xdr:rowOff>
    </xdr:from>
    <xdr:to>
      <xdr:col>12</xdr:col>
      <xdr:colOff>257175</xdr:colOff>
      <xdr:row>37</xdr:row>
      <xdr:rowOff>123825</xdr:rowOff>
    </xdr:to>
    <xdr:sp macro="" textlink="">
      <xdr:nvSpPr>
        <xdr:cNvPr id="7207" name="Text Box 39">
          <a:extLst>
            <a:ext uri="{FF2B5EF4-FFF2-40B4-BE49-F238E27FC236}">
              <a16:creationId xmlns:a16="http://schemas.microsoft.com/office/drawing/2014/main" id="{00000000-0008-0000-0300-0000271C0000}"/>
            </a:ext>
          </a:extLst>
        </xdr:cNvPr>
        <xdr:cNvSpPr txBox="1">
          <a:spLocks noChangeArrowheads="1"/>
        </xdr:cNvSpPr>
      </xdr:nvSpPr>
      <xdr:spPr bwMode="auto">
        <a:xfrm>
          <a:off x="9077325" y="9820275"/>
          <a:ext cx="3162300" cy="2952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冷暖房料は助成金対象外</a:t>
          </a:r>
        </a:p>
      </xdr:txBody>
    </xdr:sp>
    <xdr:clientData/>
  </xdr:twoCellAnchor>
  <xdr:twoCellAnchor>
    <xdr:from>
      <xdr:col>15</xdr:col>
      <xdr:colOff>114300</xdr:colOff>
      <xdr:row>5</xdr:row>
      <xdr:rowOff>76200</xdr:rowOff>
    </xdr:from>
    <xdr:to>
      <xdr:col>15</xdr:col>
      <xdr:colOff>885825</xdr:colOff>
      <xdr:row>16</xdr:row>
      <xdr:rowOff>133350</xdr:rowOff>
    </xdr:to>
    <xdr:sp macro="" textlink="">
      <xdr:nvSpPr>
        <xdr:cNvPr id="7277" name="AutoShape 41">
          <a:extLst>
            <a:ext uri="{FF2B5EF4-FFF2-40B4-BE49-F238E27FC236}">
              <a16:creationId xmlns:a16="http://schemas.microsoft.com/office/drawing/2014/main" id="{00000000-0008-0000-0300-00006D1C0000}"/>
            </a:ext>
          </a:extLst>
        </xdr:cNvPr>
        <xdr:cNvSpPr>
          <a:spLocks noChangeArrowheads="1"/>
        </xdr:cNvSpPr>
      </xdr:nvSpPr>
      <xdr:spPr bwMode="auto">
        <a:xfrm>
          <a:off x="14716125" y="2200275"/>
          <a:ext cx="771525" cy="2781300"/>
        </a:xfrm>
        <a:prstGeom prst="roundRect">
          <a:avLst>
            <a:gd name="adj" fmla="val 16667"/>
          </a:avLst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13</xdr:col>
      <xdr:colOff>381000</xdr:colOff>
      <xdr:row>18</xdr:row>
      <xdr:rowOff>114300</xdr:rowOff>
    </xdr:from>
    <xdr:to>
      <xdr:col>15</xdr:col>
      <xdr:colOff>771525</xdr:colOff>
      <xdr:row>20</xdr:row>
      <xdr:rowOff>177800</xdr:rowOff>
    </xdr:to>
    <xdr:sp macro="" textlink="">
      <xdr:nvSpPr>
        <xdr:cNvPr id="7210" name="Text Box 42">
          <a:extLst>
            <a:ext uri="{FF2B5EF4-FFF2-40B4-BE49-F238E27FC236}">
              <a16:creationId xmlns:a16="http://schemas.microsoft.com/office/drawing/2014/main" id="{00000000-0008-0000-0300-00002A1C0000}"/>
            </a:ext>
          </a:extLst>
        </xdr:cNvPr>
        <xdr:cNvSpPr txBox="1">
          <a:spLocks noChangeArrowheads="1"/>
        </xdr:cNvSpPr>
      </xdr:nvSpPr>
      <xdr:spPr bwMode="auto">
        <a:xfrm>
          <a:off x="13220700" y="5549900"/>
          <a:ext cx="2206625" cy="5715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各事業の助成金額は、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円未満切捨て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とします。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238125</xdr:colOff>
      <xdr:row>16</xdr:row>
      <xdr:rowOff>104775</xdr:rowOff>
    </xdr:from>
    <xdr:to>
      <xdr:col>15</xdr:col>
      <xdr:colOff>542925</xdr:colOff>
      <xdr:row>18</xdr:row>
      <xdr:rowOff>123825</xdr:rowOff>
    </xdr:to>
    <xdr:sp macro="" textlink="">
      <xdr:nvSpPr>
        <xdr:cNvPr id="7279" name="Line 43">
          <a:extLst>
            <a:ext uri="{FF2B5EF4-FFF2-40B4-BE49-F238E27FC236}">
              <a16:creationId xmlns:a16="http://schemas.microsoft.com/office/drawing/2014/main" id="{00000000-0008-0000-0300-00006F1C0000}"/>
            </a:ext>
          </a:extLst>
        </xdr:cNvPr>
        <xdr:cNvSpPr>
          <a:spLocks noChangeShapeType="1"/>
        </xdr:cNvSpPr>
      </xdr:nvSpPr>
      <xdr:spPr bwMode="auto">
        <a:xfrm flipV="1">
          <a:off x="14839950" y="4953000"/>
          <a:ext cx="304800" cy="51435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 type="triangle" w="med" len="med"/>
        </a:ln>
      </xdr:spPr>
    </xdr:sp>
    <xdr:clientData/>
  </xdr:twoCellAnchor>
  <xdr:twoCellAnchor>
    <xdr:from>
      <xdr:col>1</xdr:col>
      <xdr:colOff>752475</xdr:colOff>
      <xdr:row>12</xdr:row>
      <xdr:rowOff>9525</xdr:rowOff>
    </xdr:from>
    <xdr:to>
      <xdr:col>1</xdr:col>
      <xdr:colOff>866775</xdr:colOff>
      <xdr:row>14</xdr:row>
      <xdr:rowOff>9525</xdr:rowOff>
    </xdr:to>
    <xdr:sp macro="" textlink="">
      <xdr:nvSpPr>
        <xdr:cNvPr id="7280" name="AutoShape 45">
          <a:extLst>
            <a:ext uri="{FF2B5EF4-FFF2-40B4-BE49-F238E27FC236}">
              <a16:creationId xmlns:a16="http://schemas.microsoft.com/office/drawing/2014/main" id="{00000000-0008-0000-0300-0000701C0000}"/>
            </a:ext>
          </a:extLst>
        </xdr:cNvPr>
        <xdr:cNvSpPr>
          <a:spLocks/>
        </xdr:cNvSpPr>
      </xdr:nvSpPr>
      <xdr:spPr bwMode="auto">
        <a:xfrm>
          <a:off x="1114425" y="3867150"/>
          <a:ext cx="114300" cy="495300"/>
        </a:xfrm>
        <a:prstGeom prst="rightBracket">
          <a:avLst>
            <a:gd name="adj" fmla="val 36111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647700</xdr:colOff>
      <xdr:row>34</xdr:row>
      <xdr:rowOff>38100</xdr:rowOff>
    </xdr:from>
    <xdr:to>
      <xdr:col>12</xdr:col>
      <xdr:colOff>342900</xdr:colOff>
      <xdr:row>35</xdr:row>
      <xdr:rowOff>161925</xdr:rowOff>
    </xdr:to>
    <xdr:sp macro="" textlink="">
      <xdr:nvSpPr>
        <xdr:cNvPr id="7281" name="Line 47">
          <a:extLst>
            <a:ext uri="{FF2B5EF4-FFF2-40B4-BE49-F238E27FC236}">
              <a16:creationId xmlns:a16="http://schemas.microsoft.com/office/drawing/2014/main" id="{00000000-0008-0000-0300-0000711C0000}"/>
            </a:ext>
          </a:extLst>
        </xdr:cNvPr>
        <xdr:cNvSpPr>
          <a:spLocks noChangeShapeType="1"/>
        </xdr:cNvSpPr>
      </xdr:nvSpPr>
      <xdr:spPr bwMode="auto">
        <a:xfrm flipV="1">
          <a:off x="11820525" y="9344025"/>
          <a:ext cx="504825" cy="37147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142875</xdr:colOff>
      <xdr:row>0</xdr:row>
      <xdr:rowOff>371475</xdr:rowOff>
    </xdr:from>
    <xdr:to>
      <xdr:col>6</xdr:col>
      <xdr:colOff>381000</xdr:colOff>
      <xdr:row>2</xdr:row>
      <xdr:rowOff>123825</xdr:rowOff>
    </xdr:to>
    <xdr:sp macro="" textlink="">
      <xdr:nvSpPr>
        <xdr:cNvPr id="7282" name="Oval 50">
          <a:extLst>
            <a:ext uri="{FF2B5EF4-FFF2-40B4-BE49-F238E27FC236}">
              <a16:creationId xmlns:a16="http://schemas.microsoft.com/office/drawing/2014/main" id="{00000000-0008-0000-0300-0000721C0000}"/>
            </a:ext>
          </a:extLst>
        </xdr:cNvPr>
        <xdr:cNvSpPr>
          <a:spLocks noChangeArrowheads="1"/>
        </xdr:cNvSpPr>
      </xdr:nvSpPr>
      <xdr:spPr bwMode="auto">
        <a:xfrm>
          <a:off x="3019425" y="371475"/>
          <a:ext cx="2190750" cy="5143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647700</xdr:colOff>
      <xdr:row>34</xdr:row>
      <xdr:rowOff>38100</xdr:rowOff>
    </xdr:from>
    <xdr:to>
      <xdr:col>12</xdr:col>
      <xdr:colOff>342900</xdr:colOff>
      <xdr:row>35</xdr:row>
      <xdr:rowOff>161925</xdr:rowOff>
    </xdr:to>
    <xdr:sp macro="" textlink="">
      <xdr:nvSpPr>
        <xdr:cNvPr id="7283" name="Line 73">
          <a:extLst>
            <a:ext uri="{FF2B5EF4-FFF2-40B4-BE49-F238E27FC236}">
              <a16:creationId xmlns:a16="http://schemas.microsoft.com/office/drawing/2014/main" id="{00000000-0008-0000-0300-0000731C0000}"/>
            </a:ext>
          </a:extLst>
        </xdr:cNvPr>
        <xdr:cNvSpPr>
          <a:spLocks noChangeShapeType="1"/>
        </xdr:cNvSpPr>
      </xdr:nvSpPr>
      <xdr:spPr bwMode="auto">
        <a:xfrm flipV="1">
          <a:off x="11820525" y="9344025"/>
          <a:ext cx="504825" cy="37147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647700</xdr:colOff>
      <xdr:row>34</xdr:row>
      <xdr:rowOff>38100</xdr:rowOff>
    </xdr:from>
    <xdr:to>
      <xdr:col>12</xdr:col>
      <xdr:colOff>342900</xdr:colOff>
      <xdr:row>35</xdr:row>
      <xdr:rowOff>161925</xdr:rowOff>
    </xdr:to>
    <xdr:sp macro="" textlink="">
      <xdr:nvSpPr>
        <xdr:cNvPr id="7284" name="Line 74">
          <a:extLst>
            <a:ext uri="{FF2B5EF4-FFF2-40B4-BE49-F238E27FC236}">
              <a16:creationId xmlns:a16="http://schemas.microsoft.com/office/drawing/2014/main" id="{00000000-0008-0000-0300-0000741C0000}"/>
            </a:ext>
          </a:extLst>
        </xdr:cNvPr>
        <xdr:cNvSpPr>
          <a:spLocks noChangeShapeType="1"/>
        </xdr:cNvSpPr>
      </xdr:nvSpPr>
      <xdr:spPr bwMode="auto">
        <a:xfrm flipV="1">
          <a:off x="11820525" y="9344025"/>
          <a:ext cx="504825" cy="37147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17</xdr:row>
      <xdr:rowOff>0</xdr:rowOff>
    </xdr:from>
    <xdr:to>
      <xdr:col>6</xdr:col>
      <xdr:colOff>1343025</xdr:colOff>
      <xdr:row>19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8823491-68D5-4E4D-8A4B-70824D80DDF8}"/>
            </a:ext>
          </a:extLst>
        </xdr:cNvPr>
        <xdr:cNvSpPr>
          <a:spLocks/>
        </xdr:cNvSpPr>
      </xdr:nvSpPr>
      <xdr:spPr bwMode="auto">
        <a:xfrm>
          <a:off x="2266950" y="5095875"/>
          <a:ext cx="3905250" cy="495300"/>
        </a:xfrm>
        <a:prstGeom prst="borderCallout2">
          <a:avLst>
            <a:gd name="adj1" fmla="val 23079"/>
            <a:gd name="adj2" fmla="val -1949"/>
            <a:gd name="adj3" fmla="val 23079"/>
            <a:gd name="adj4" fmla="val -15366"/>
            <a:gd name="adj5" fmla="val -73079"/>
            <a:gd name="adj6" fmla="val -2609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 type="oval" w="med" len="med"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複数日を大会で使用し、領収書が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枚の場合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は上記のように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つの欄に記入してください。</a:t>
          </a:r>
        </a:p>
      </xdr:txBody>
    </xdr:sp>
    <xdr:clientData/>
  </xdr:twoCellAnchor>
  <xdr:twoCellAnchor>
    <xdr:from>
      <xdr:col>3</xdr:col>
      <xdr:colOff>457200</xdr:colOff>
      <xdr:row>9</xdr:row>
      <xdr:rowOff>161925</xdr:rowOff>
    </xdr:from>
    <xdr:to>
      <xdr:col>6</xdr:col>
      <xdr:colOff>1790700</xdr:colOff>
      <xdr:row>11</xdr:row>
      <xdr:rowOff>161925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63E15F49-1DCA-4928-A107-B1DC68A4D965}"/>
            </a:ext>
          </a:extLst>
        </xdr:cNvPr>
        <xdr:cNvSpPr>
          <a:spLocks/>
        </xdr:cNvSpPr>
      </xdr:nvSpPr>
      <xdr:spPr bwMode="auto">
        <a:xfrm>
          <a:off x="2228850" y="3276600"/>
          <a:ext cx="4391025" cy="495300"/>
        </a:xfrm>
        <a:prstGeom prst="borderCallout2">
          <a:avLst>
            <a:gd name="adj1" fmla="val 23079"/>
            <a:gd name="adj2" fmla="val -1736"/>
            <a:gd name="adj3" fmla="val 23079"/>
            <a:gd name="adj4" fmla="val -10412"/>
            <a:gd name="adj5" fmla="val 163463"/>
            <a:gd name="adj6" fmla="val -21042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 type="oval" w="med" len="med"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同一大会で複数会場を使用し、領収書が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枚の場合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は下記のように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つの欄に別けて記入してください。</a:t>
          </a:r>
        </a:p>
      </xdr:txBody>
    </xdr:sp>
    <xdr:clientData/>
  </xdr:twoCellAnchor>
  <xdr:twoCellAnchor>
    <xdr:from>
      <xdr:col>5</xdr:col>
      <xdr:colOff>581025</xdr:colOff>
      <xdr:row>23</xdr:row>
      <xdr:rowOff>0</xdr:rowOff>
    </xdr:from>
    <xdr:to>
      <xdr:col>7</xdr:col>
      <xdr:colOff>47625</xdr:colOff>
      <xdr:row>25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3BA92C48-C2D6-44C6-B926-90CE79317B37}"/>
            </a:ext>
          </a:extLst>
        </xdr:cNvPr>
        <xdr:cNvSpPr>
          <a:spLocks/>
        </xdr:cNvSpPr>
      </xdr:nvSpPr>
      <xdr:spPr bwMode="auto">
        <a:xfrm>
          <a:off x="3457575" y="6581775"/>
          <a:ext cx="4676775" cy="495300"/>
        </a:xfrm>
        <a:prstGeom prst="borderCallout2">
          <a:avLst>
            <a:gd name="adj1" fmla="val 23079"/>
            <a:gd name="adj2" fmla="val 101630"/>
            <a:gd name="adj3" fmla="val 23079"/>
            <a:gd name="adj4" fmla="val 137477"/>
            <a:gd name="adj5" fmla="val -300000"/>
            <a:gd name="adj6" fmla="val 175968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 type="oval" w="med" len="med"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｢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使用（利用）許可書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｣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下の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｢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施設使用料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｣｢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備品明細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｣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の金額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記入してください。</a:t>
          </a:r>
        </a:p>
      </xdr:txBody>
    </xdr:sp>
    <xdr:clientData/>
  </xdr:twoCellAnchor>
  <xdr:twoCellAnchor>
    <xdr:from>
      <xdr:col>10</xdr:col>
      <xdr:colOff>304800</xdr:colOff>
      <xdr:row>16</xdr:row>
      <xdr:rowOff>38100</xdr:rowOff>
    </xdr:from>
    <xdr:to>
      <xdr:col>12</xdr:col>
      <xdr:colOff>752475</xdr:colOff>
      <xdr:row>16</xdr:row>
      <xdr:rowOff>180975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DF2DCFE5-02A3-4F29-802A-961A14DDE7E8}"/>
            </a:ext>
          </a:extLst>
        </xdr:cNvPr>
        <xdr:cNvSpPr>
          <a:spLocks/>
        </xdr:cNvSpPr>
      </xdr:nvSpPr>
      <xdr:spPr bwMode="auto">
        <a:xfrm rot="-5400000">
          <a:off x="11630025" y="3924300"/>
          <a:ext cx="142875" cy="2066925"/>
        </a:xfrm>
        <a:prstGeom prst="leftBracket">
          <a:avLst>
            <a:gd name="adj" fmla="val 120556"/>
          </a:avLst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581025</xdr:colOff>
      <xdr:row>20</xdr:row>
      <xdr:rowOff>142875</xdr:rowOff>
    </xdr:from>
    <xdr:to>
      <xdr:col>7</xdr:col>
      <xdr:colOff>47625</xdr:colOff>
      <xdr:row>22</xdr:row>
      <xdr:rowOff>38100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614E27E4-837F-4F31-8233-D0DE52C2D8A1}"/>
            </a:ext>
          </a:extLst>
        </xdr:cNvPr>
        <xdr:cNvSpPr>
          <a:spLocks/>
        </xdr:cNvSpPr>
      </xdr:nvSpPr>
      <xdr:spPr bwMode="auto">
        <a:xfrm>
          <a:off x="3457575" y="5981700"/>
          <a:ext cx="4676775" cy="390525"/>
        </a:xfrm>
        <a:prstGeom prst="borderCallout2">
          <a:avLst>
            <a:gd name="adj1" fmla="val 29269"/>
            <a:gd name="adj2" fmla="val 101630"/>
            <a:gd name="adj3" fmla="val 29269"/>
            <a:gd name="adj4" fmla="val 115884"/>
            <a:gd name="adj5" fmla="val -226829"/>
            <a:gd name="adj6" fmla="val 131366"/>
          </a:avLst>
        </a:prstGeom>
        <a:solidFill>
          <a:srgbClr val="FFFFFF"/>
        </a:solidFill>
        <a:ln w="25400">
          <a:solidFill>
            <a:srgbClr val="000000"/>
          </a:solidFill>
          <a:prstDash val="dash"/>
          <a:miter lim="800000"/>
          <a:headEnd/>
          <a:tailEnd type="oval" w="med" len="med"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助成率は別紙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助成率早見表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を参考に記入してください。</a:t>
          </a:r>
        </a:p>
      </xdr:txBody>
    </xdr:sp>
    <xdr:clientData/>
  </xdr:twoCellAnchor>
  <xdr:twoCellAnchor>
    <xdr:from>
      <xdr:col>8</xdr:col>
      <xdr:colOff>381000</xdr:colOff>
      <xdr:row>16</xdr:row>
      <xdr:rowOff>38100</xdr:rowOff>
    </xdr:from>
    <xdr:to>
      <xdr:col>9</xdr:col>
      <xdr:colOff>590550</xdr:colOff>
      <xdr:row>16</xdr:row>
      <xdr:rowOff>171450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B2D86148-667C-469D-81BD-770EF8D0180E}"/>
            </a:ext>
          </a:extLst>
        </xdr:cNvPr>
        <xdr:cNvSpPr>
          <a:spLocks/>
        </xdr:cNvSpPr>
      </xdr:nvSpPr>
      <xdr:spPr bwMode="auto">
        <a:xfrm rot="-5400000">
          <a:off x="9567863" y="4443412"/>
          <a:ext cx="133350" cy="1019175"/>
        </a:xfrm>
        <a:prstGeom prst="leftBracket">
          <a:avLst>
            <a:gd name="adj" fmla="val 63690"/>
          </a:avLst>
        </a:prstGeom>
        <a:noFill/>
        <a:ln w="254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333375</xdr:colOff>
      <xdr:row>37</xdr:row>
      <xdr:rowOff>38100</xdr:rowOff>
    </xdr:from>
    <xdr:to>
      <xdr:col>12</xdr:col>
      <xdr:colOff>257175</xdr:colOff>
      <xdr:row>38</xdr:row>
      <xdr:rowOff>114300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12BECEA1-85B0-4628-8CDC-F6AB960A7AA0}"/>
            </a:ext>
          </a:extLst>
        </xdr:cNvPr>
        <xdr:cNvSpPr txBox="1">
          <a:spLocks noChangeArrowheads="1"/>
        </xdr:cNvSpPr>
      </xdr:nvSpPr>
      <xdr:spPr bwMode="auto">
        <a:xfrm>
          <a:off x="9077325" y="10029825"/>
          <a:ext cx="3162300" cy="2952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冷暖房料は助成金対象外</a:t>
          </a:r>
        </a:p>
      </xdr:txBody>
    </xdr:sp>
    <xdr:clientData/>
  </xdr:twoCellAnchor>
  <xdr:twoCellAnchor>
    <xdr:from>
      <xdr:col>15</xdr:col>
      <xdr:colOff>190500</xdr:colOff>
      <xdr:row>5</xdr:row>
      <xdr:rowOff>38100</xdr:rowOff>
    </xdr:from>
    <xdr:to>
      <xdr:col>16</xdr:col>
      <xdr:colOff>47625</xdr:colOff>
      <xdr:row>16</xdr:row>
      <xdr:rowOff>95250</xdr:rowOff>
    </xdr:to>
    <xdr:sp macro="" textlink="">
      <xdr:nvSpPr>
        <xdr:cNvPr id="9" name="AutoShape 12">
          <a:extLst>
            <a:ext uri="{FF2B5EF4-FFF2-40B4-BE49-F238E27FC236}">
              <a16:creationId xmlns:a16="http://schemas.microsoft.com/office/drawing/2014/main" id="{32140036-8AD7-4855-8FE6-F531A8C23124}"/>
            </a:ext>
          </a:extLst>
        </xdr:cNvPr>
        <xdr:cNvSpPr>
          <a:spLocks noChangeArrowheads="1"/>
        </xdr:cNvSpPr>
      </xdr:nvSpPr>
      <xdr:spPr bwMode="auto">
        <a:xfrm>
          <a:off x="14792325" y="2162175"/>
          <a:ext cx="771525" cy="2781300"/>
        </a:xfrm>
        <a:prstGeom prst="roundRect">
          <a:avLst>
            <a:gd name="adj" fmla="val 16667"/>
          </a:avLst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13</xdr:col>
      <xdr:colOff>381000</xdr:colOff>
      <xdr:row>18</xdr:row>
      <xdr:rowOff>114300</xdr:rowOff>
    </xdr:from>
    <xdr:to>
      <xdr:col>15</xdr:col>
      <xdr:colOff>771525</xdr:colOff>
      <xdr:row>20</xdr:row>
      <xdr:rowOff>241300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DAF5F33C-6608-4959-A963-9A0C6205C02A}"/>
            </a:ext>
          </a:extLst>
        </xdr:cNvPr>
        <xdr:cNvSpPr txBox="1">
          <a:spLocks noChangeArrowheads="1"/>
        </xdr:cNvSpPr>
      </xdr:nvSpPr>
      <xdr:spPr bwMode="auto">
        <a:xfrm>
          <a:off x="13173075" y="5457825"/>
          <a:ext cx="2200275" cy="6223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各事業の助成金額は、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円未満切捨て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とします。</a:t>
          </a:r>
        </a:p>
      </xdr:txBody>
    </xdr:sp>
    <xdr:clientData/>
  </xdr:twoCellAnchor>
  <xdr:twoCellAnchor>
    <xdr:from>
      <xdr:col>15</xdr:col>
      <xdr:colOff>238125</xdr:colOff>
      <xdr:row>16</xdr:row>
      <xdr:rowOff>104775</xdr:rowOff>
    </xdr:from>
    <xdr:to>
      <xdr:col>15</xdr:col>
      <xdr:colOff>542925</xdr:colOff>
      <xdr:row>18</xdr:row>
      <xdr:rowOff>123825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66993BAF-4D41-4966-B17E-353FE4F2B41F}"/>
            </a:ext>
          </a:extLst>
        </xdr:cNvPr>
        <xdr:cNvSpPr>
          <a:spLocks noChangeShapeType="1"/>
        </xdr:cNvSpPr>
      </xdr:nvSpPr>
      <xdr:spPr bwMode="auto">
        <a:xfrm flipV="1">
          <a:off x="14839950" y="4953000"/>
          <a:ext cx="304800" cy="51435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 type="triangle" w="med" len="med"/>
        </a:ln>
      </xdr:spPr>
    </xdr:sp>
    <xdr:clientData/>
  </xdr:twoCellAnchor>
  <xdr:twoCellAnchor>
    <xdr:from>
      <xdr:col>1</xdr:col>
      <xdr:colOff>752475</xdr:colOff>
      <xdr:row>12</xdr:row>
      <xdr:rowOff>9525</xdr:rowOff>
    </xdr:from>
    <xdr:to>
      <xdr:col>1</xdr:col>
      <xdr:colOff>866775</xdr:colOff>
      <xdr:row>14</xdr:row>
      <xdr:rowOff>9525</xdr:rowOff>
    </xdr:to>
    <xdr:sp macro="" textlink="">
      <xdr:nvSpPr>
        <xdr:cNvPr id="12" name="AutoShape 15">
          <a:extLst>
            <a:ext uri="{FF2B5EF4-FFF2-40B4-BE49-F238E27FC236}">
              <a16:creationId xmlns:a16="http://schemas.microsoft.com/office/drawing/2014/main" id="{ED284752-5E7C-40D3-A3CB-5B99B8EF9846}"/>
            </a:ext>
          </a:extLst>
        </xdr:cNvPr>
        <xdr:cNvSpPr>
          <a:spLocks/>
        </xdr:cNvSpPr>
      </xdr:nvSpPr>
      <xdr:spPr bwMode="auto">
        <a:xfrm>
          <a:off x="1114425" y="3867150"/>
          <a:ext cx="114300" cy="495300"/>
        </a:xfrm>
        <a:prstGeom prst="rightBracket">
          <a:avLst>
            <a:gd name="adj" fmla="val 36111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241301</xdr:colOff>
      <xdr:row>1</xdr:row>
      <xdr:rowOff>66675</xdr:rowOff>
    </xdr:from>
    <xdr:to>
      <xdr:col>6</xdr:col>
      <xdr:colOff>1809751</xdr:colOff>
      <xdr:row>2</xdr:row>
      <xdr:rowOff>152400</xdr:rowOff>
    </xdr:to>
    <xdr:sp macro="" textlink="">
      <xdr:nvSpPr>
        <xdr:cNvPr id="13" name="Oval 17">
          <a:extLst>
            <a:ext uri="{FF2B5EF4-FFF2-40B4-BE49-F238E27FC236}">
              <a16:creationId xmlns:a16="http://schemas.microsoft.com/office/drawing/2014/main" id="{1DB6A9C9-1B61-4250-91D0-526B430E35DD}"/>
            </a:ext>
          </a:extLst>
        </xdr:cNvPr>
        <xdr:cNvSpPr>
          <a:spLocks noChangeArrowheads="1"/>
        </xdr:cNvSpPr>
      </xdr:nvSpPr>
      <xdr:spPr bwMode="auto">
        <a:xfrm>
          <a:off x="5070476" y="447675"/>
          <a:ext cx="1568450" cy="4667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495300</xdr:colOff>
      <xdr:row>35</xdr:row>
      <xdr:rowOff>66675</xdr:rowOff>
    </xdr:from>
    <xdr:to>
      <xdr:col>12</xdr:col>
      <xdr:colOff>190500</xdr:colOff>
      <xdr:row>37</xdr:row>
      <xdr:rowOff>0</xdr:rowOff>
    </xdr:to>
    <xdr:sp macro="" textlink="">
      <xdr:nvSpPr>
        <xdr:cNvPr id="14" name="Line 19">
          <a:extLst>
            <a:ext uri="{FF2B5EF4-FFF2-40B4-BE49-F238E27FC236}">
              <a16:creationId xmlns:a16="http://schemas.microsoft.com/office/drawing/2014/main" id="{869761CA-4BCA-475E-AA10-38F19D165E3F}"/>
            </a:ext>
          </a:extLst>
        </xdr:cNvPr>
        <xdr:cNvSpPr>
          <a:spLocks noChangeShapeType="1"/>
        </xdr:cNvSpPr>
      </xdr:nvSpPr>
      <xdr:spPr bwMode="auto">
        <a:xfrm flipV="1">
          <a:off x="11668125" y="9620250"/>
          <a:ext cx="504825" cy="37147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23</xdr:row>
      <xdr:rowOff>0</xdr:rowOff>
    </xdr:from>
    <xdr:to>
      <xdr:col>7</xdr:col>
      <xdr:colOff>47625</xdr:colOff>
      <xdr:row>25</xdr:row>
      <xdr:rowOff>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CA12BA0D-86AE-4F39-BB01-5B7F72A31D86}"/>
            </a:ext>
          </a:extLst>
        </xdr:cNvPr>
        <xdr:cNvSpPr>
          <a:spLocks/>
        </xdr:cNvSpPr>
      </xdr:nvSpPr>
      <xdr:spPr bwMode="auto">
        <a:xfrm>
          <a:off x="3457575" y="6581775"/>
          <a:ext cx="4676775" cy="495300"/>
        </a:xfrm>
        <a:prstGeom prst="borderCallout2">
          <a:avLst>
            <a:gd name="adj1" fmla="val 23079"/>
            <a:gd name="adj2" fmla="val 101630"/>
            <a:gd name="adj3" fmla="val 23079"/>
            <a:gd name="adj4" fmla="val 137477"/>
            <a:gd name="adj5" fmla="val -300000"/>
            <a:gd name="adj6" fmla="val 175968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 type="oval" w="med" len="med"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｢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使用（利用）許可書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｣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下の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｢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施設使用料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｣｢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備品明細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｣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の金額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記入してください。</a:t>
          </a:r>
        </a:p>
      </xdr:txBody>
    </xdr:sp>
    <xdr:clientData/>
  </xdr:twoCellAnchor>
  <xdr:twoCellAnchor>
    <xdr:from>
      <xdr:col>10</xdr:col>
      <xdr:colOff>304800</xdr:colOff>
      <xdr:row>16</xdr:row>
      <xdr:rowOff>38100</xdr:rowOff>
    </xdr:from>
    <xdr:to>
      <xdr:col>12</xdr:col>
      <xdr:colOff>752475</xdr:colOff>
      <xdr:row>16</xdr:row>
      <xdr:rowOff>180975</xdr:rowOff>
    </xdr:to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A31E85AD-4D74-456D-9A0D-BDDAD401747A}"/>
            </a:ext>
          </a:extLst>
        </xdr:cNvPr>
        <xdr:cNvSpPr>
          <a:spLocks/>
        </xdr:cNvSpPr>
      </xdr:nvSpPr>
      <xdr:spPr bwMode="auto">
        <a:xfrm rot="-5400000">
          <a:off x="11630025" y="3924300"/>
          <a:ext cx="142875" cy="2066925"/>
        </a:xfrm>
        <a:prstGeom prst="leftBracket">
          <a:avLst>
            <a:gd name="adj" fmla="val 120556"/>
          </a:avLst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581025</xdr:colOff>
      <xdr:row>20</xdr:row>
      <xdr:rowOff>142875</xdr:rowOff>
    </xdr:from>
    <xdr:to>
      <xdr:col>7</xdr:col>
      <xdr:colOff>47625</xdr:colOff>
      <xdr:row>22</xdr:row>
      <xdr:rowOff>38100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689BD8E4-B38A-4466-B648-791C42F0237C}"/>
            </a:ext>
          </a:extLst>
        </xdr:cNvPr>
        <xdr:cNvSpPr>
          <a:spLocks/>
        </xdr:cNvSpPr>
      </xdr:nvSpPr>
      <xdr:spPr bwMode="auto">
        <a:xfrm>
          <a:off x="3457575" y="5981700"/>
          <a:ext cx="4676775" cy="390525"/>
        </a:xfrm>
        <a:prstGeom prst="borderCallout2">
          <a:avLst>
            <a:gd name="adj1" fmla="val 29269"/>
            <a:gd name="adj2" fmla="val 101630"/>
            <a:gd name="adj3" fmla="val 29269"/>
            <a:gd name="adj4" fmla="val 115884"/>
            <a:gd name="adj5" fmla="val -226829"/>
            <a:gd name="adj6" fmla="val 131366"/>
          </a:avLst>
        </a:prstGeom>
        <a:solidFill>
          <a:srgbClr val="FFFFFF"/>
        </a:solidFill>
        <a:ln w="25400">
          <a:solidFill>
            <a:srgbClr val="000000"/>
          </a:solidFill>
          <a:prstDash val="dash"/>
          <a:miter lim="800000"/>
          <a:headEnd/>
          <a:tailEnd type="oval" w="med" len="med"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助成率は別紙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助成率早見表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を参考に記入してください。</a:t>
          </a:r>
        </a:p>
      </xdr:txBody>
    </xdr:sp>
    <xdr:clientData/>
  </xdr:twoCellAnchor>
  <xdr:twoCellAnchor>
    <xdr:from>
      <xdr:col>8</xdr:col>
      <xdr:colOff>381000</xdr:colOff>
      <xdr:row>16</xdr:row>
      <xdr:rowOff>38100</xdr:rowOff>
    </xdr:from>
    <xdr:to>
      <xdr:col>9</xdr:col>
      <xdr:colOff>590550</xdr:colOff>
      <xdr:row>16</xdr:row>
      <xdr:rowOff>171450</xdr:rowOff>
    </xdr:to>
    <xdr:sp macro="" textlink="">
      <xdr:nvSpPr>
        <xdr:cNvPr id="5" name="AutoShape 15">
          <a:extLst>
            <a:ext uri="{FF2B5EF4-FFF2-40B4-BE49-F238E27FC236}">
              <a16:creationId xmlns:a16="http://schemas.microsoft.com/office/drawing/2014/main" id="{BF9C9A24-3D6F-454F-AB93-A84F5179DA49}"/>
            </a:ext>
          </a:extLst>
        </xdr:cNvPr>
        <xdr:cNvSpPr>
          <a:spLocks/>
        </xdr:cNvSpPr>
      </xdr:nvSpPr>
      <xdr:spPr bwMode="auto">
        <a:xfrm rot="-5400000">
          <a:off x="9567863" y="4443412"/>
          <a:ext cx="133350" cy="1019175"/>
        </a:xfrm>
        <a:prstGeom prst="leftBracket">
          <a:avLst>
            <a:gd name="adj" fmla="val 63690"/>
          </a:avLst>
        </a:prstGeom>
        <a:noFill/>
        <a:ln w="254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333375</xdr:colOff>
      <xdr:row>36</xdr:row>
      <xdr:rowOff>47625</xdr:rowOff>
    </xdr:from>
    <xdr:to>
      <xdr:col>12</xdr:col>
      <xdr:colOff>257175</xdr:colOff>
      <xdr:row>37</xdr:row>
      <xdr:rowOff>123825</xdr:rowOff>
    </xdr:to>
    <xdr:sp macro="" textlink="">
      <xdr:nvSpPr>
        <xdr:cNvPr id="6" name="Text Box 39">
          <a:extLst>
            <a:ext uri="{FF2B5EF4-FFF2-40B4-BE49-F238E27FC236}">
              <a16:creationId xmlns:a16="http://schemas.microsoft.com/office/drawing/2014/main" id="{DA66B920-89EA-4405-B505-1086BEB84717}"/>
            </a:ext>
          </a:extLst>
        </xdr:cNvPr>
        <xdr:cNvSpPr txBox="1">
          <a:spLocks noChangeArrowheads="1"/>
        </xdr:cNvSpPr>
      </xdr:nvSpPr>
      <xdr:spPr bwMode="auto">
        <a:xfrm>
          <a:off x="9077325" y="9820275"/>
          <a:ext cx="3162300" cy="2952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冷暖房料は助成金対象外</a:t>
          </a:r>
        </a:p>
      </xdr:txBody>
    </xdr:sp>
    <xdr:clientData/>
  </xdr:twoCellAnchor>
  <xdr:twoCellAnchor>
    <xdr:from>
      <xdr:col>15</xdr:col>
      <xdr:colOff>114300</xdr:colOff>
      <xdr:row>5</xdr:row>
      <xdr:rowOff>76200</xdr:rowOff>
    </xdr:from>
    <xdr:to>
      <xdr:col>15</xdr:col>
      <xdr:colOff>885825</xdr:colOff>
      <xdr:row>16</xdr:row>
      <xdr:rowOff>133350</xdr:rowOff>
    </xdr:to>
    <xdr:sp macro="" textlink="">
      <xdr:nvSpPr>
        <xdr:cNvPr id="7" name="AutoShape 41">
          <a:extLst>
            <a:ext uri="{FF2B5EF4-FFF2-40B4-BE49-F238E27FC236}">
              <a16:creationId xmlns:a16="http://schemas.microsoft.com/office/drawing/2014/main" id="{72C0E806-BE33-43FA-9391-398387D664CC}"/>
            </a:ext>
          </a:extLst>
        </xdr:cNvPr>
        <xdr:cNvSpPr>
          <a:spLocks noChangeArrowheads="1"/>
        </xdr:cNvSpPr>
      </xdr:nvSpPr>
      <xdr:spPr bwMode="auto">
        <a:xfrm>
          <a:off x="14716125" y="2200275"/>
          <a:ext cx="771525" cy="2781300"/>
        </a:xfrm>
        <a:prstGeom prst="roundRect">
          <a:avLst>
            <a:gd name="adj" fmla="val 16667"/>
          </a:avLst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13</xdr:col>
      <xdr:colOff>381000</xdr:colOff>
      <xdr:row>18</xdr:row>
      <xdr:rowOff>114300</xdr:rowOff>
    </xdr:from>
    <xdr:to>
      <xdr:col>15</xdr:col>
      <xdr:colOff>771525</xdr:colOff>
      <xdr:row>20</xdr:row>
      <xdr:rowOff>177800</xdr:rowOff>
    </xdr:to>
    <xdr:sp macro="" textlink="">
      <xdr:nvSpPr>
        <xdr:cNvPr id="8" name="Text Box 42">
          <a:extLst>
            <a:ext uri="{FF2B5EF4-FFF2-40B4-BE49-F238E27FC236}">
              <a16:creationId xmlns:a16="http://schemas.microsoft.com/office/drawing/2014/main" id="{5FD15BB0-7DAC-41C1-9E21-3745A93F585A}"/>
            </a:ext>
          </a:extLst>
        </xdr:cNvPr>
        <xdr:cNvSpPr txBox="1">
          <a:spLocks noChangeArrowheads="1"/>
        </xdr:cNvSpPr>
      </xdr:nvSpPr>
      <xdr:spPr bwMode="auto">
        <a:xfrm>
          <a:off x="13173075" y="5457825"/>
          <a:ext cx="2200275" cy="5588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各事業の助成金額は、</a:t>
          </a:r>
          <a:r>
            <a:rPr lang="en-US" altLang="ja-JP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円未満切捨て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とします。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238125</xdr:colOff>
      <xdr:row>16</xdr:row>
      <xdr:rowOff>104775</xdr:rowOff>
    </xdr:from>
    <xdr:to>
      <xdr:col>15</xdr:col>
      <xdr:colOff>542925</xdr:colOff>
      <xdr:row>18</xdr:row>
      <xdr:rowOff>123825</xdr:rowOff>
    </xdr:to>
    <xdr:sp macro="" textlink="">
      <xdr:nvSpPr>
        <xdr:cNvPr id="9" name="Line 43">
          <a:extLst>
            <a:ext uri="{FF2B5EF4-FFF2-40B4-BE49-F238E27FC236}">
              <a16:creationId xmlns:a16="http://schemas.microsoft.com/office/drawing/2014/main" id="{470FD5B1-DE9F-442C-B6A5-F114579F68D2}"/>
            </a:ext>
          </a:extLst>
        </xdr:cNvPr>
        <xdr:cNvSpPr>
          <a:spLocks noChangeShapeType="1"/>
        </xdr:cNvSpPr>
      </xdr:nvSpPr>
      <xdr:spPr bwMode="auto">
        <a:xfrm flipV="1">
          <a:off x="14839950" y="4953000"/>
          <a:ext cx="304800" cy="51435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 type="triangle" w="med" len="med"/>
        </a:ln>
      </xdr:spPr>
    </xdr:sp>
    <xdr:clientData/>
  </xdr:twoCellAnchor>
  <xdr:twoCellAnchor>
    <xdr:from>
      <xdr:col>1</xdr:col>
      <xdr:colOff>752475</xdr:colOff>
      <xdr:row>12</xdr:row>
      <xdr:rowOff>9525</xdr:rowOff>
    </xdr:from>
    <xdr:to>
      <xdr:col>1</xdr:col>
      <xdr:colOff>866775</xdr:colOff>
      <xdr:row>14</xdr:row>
      <xdr:rowOff>9525</xdr:rowOff>
    </xdr:to>
    <xdr:sp macro="" textlink="">
      <xdr:nvSpPr>
        <xdr:cNvPr id="10" name="AutoShape 45">
          <a:extLst>
            <a:ext uri="{FF2B5EF4-FFF2-40B4-BE49-F238E27FC236}">
              <a16:creationId xmlns:a16="http://schemas.microsoft.com/office/drawing/2014/main" id="{DBFDCAE0-0BE6-4716-9963-289421C529C8}"/>
            </a:ext>
          </a:extLst>
        </xdr:cNvPr>
        <xdr:cNvSpPr>
          <a:spLocks/>
        </xdr:cNvSpPr>
      </xdr:nvSpPr>
      <xdr:spPr bwMode="auto">
        <a:xfrm>
          <a:off x="1114425" y="3867150"/>
          <a:ext cx="114300" cy="495300"/>
        </a:xfrm>
        <a:prstGeom prst="rightBracket">
          <a:avLst>
            <a:gd name="adj" fmla="val 36111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647700</xdr:colOff>
      <xdr:row>34</xdr:row>
      <xdr:rowOff>38100</xdr:rowOff>
    </xdr:from>
    <xdr:to>
      <xdr:col>12</xdr:col>
      <xdr:colOff>342900</xdr:colOff>
      <xdr:row>35</xdr:row>
      <xdr:rowOff>161925</xdr:rowOff>
    </xdr:to>
    <xdr:sp macro="" textlink="">
      <xdr:nvSpPr>
        <xdr:cNvPr id="11" name="Line 47">
          <a:extLst>
            <a:ext uri="{FF2B5EF4-FFF2-40B4-BE49-F238E27FC236}">
              <a16:creationId xmlns:a16="http://schemas.microsoft.com/office/drawing/2014/main" id="{9C29E8FD-50C1-49D2-A3BD-9E062B8C3C06}"/>
            </a:ext>
          </a:extLst>
        </xdr:cNvPr>
        <xdr:cNvSpPr>
          <a:spLocks noChangeShapeType="1"/>
        </xdr:cNvSpPr>
      </xdr:nvSpPr>
      <xdr:spPr bwMode="auto">
        <a:xfrm flipV="1">
          <a:off x="11820525" y="9344025"/>
          <a:ext cx="504825" cy="37147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927100</xdr:colOff>
      <xdr:row>0</xdr:row>
      <xdr:rowOff>371475</xdr:rowOff>
    </xdr:from>
    <xdr:to>
      <xdr:col>6</xdr:col>
      <xdr:colOff>152400</xdr:colOff>
      <xdr:row>2</xdr:row>
      <xdr:rowOff>123825</xdr:rowOff>
    </xdr:to>
    <xdr:sp macro="" textlink="">
      <xdr:nvSpPr>
        <xdr:cNvPr id="12" name="Oval 50">
          <a:extLst>
            <a:ext uri="{FF2B5EF4-FFF2-40B4-BE49-F238E27FC236}">
              <a16:creationId xmlns:a16="http://schemas.microsoft.com/office/drawing/2014/main" id="{8488207D-B2DD-4032-810F-B0AAD460466C}"/>
            </a:ext>
          </a:extLst>
        </xdr:cNvPr>
        <xdr:cNvSpPr>
          <a:spLocks noChangeArrowheads="1"/>
        </xdr:cNvSpPr>
      </xdr:nvSpPr>
      <xdr:spPr bwMode="auto">
        <a:xfrm>
          <a:off x="3803650" y="371475"/>
          <a:ext cx="1177925" cy="5143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647700</xdr:colOff>
      <xdr:row>34</xdr:row>
      <xdr:rowOff>38100</xdr:rowOff>
    </xdr:from>
    <xdr:to>
      <xdr:col>12</xdr:col>
      <xdr:colOff>342900</xdr:colOff>
      <xdr:row>35</xdr:row>
      <xdr:rowOff>161925</xdr:rowOff>
    </xdr:to>
    <xdr:sp macro="" textlink="">
      <xdr:nvSpPr>
        <xdr:cNvPr id="13" name="Line 73">
          <a:extLst>
            <a:ext uri="{FF2B5EF4-FFF2-40B4-BE49-F238E27FC236}">
              <a16:creationId xmlns:a16="http://schemas.microsoft.com/office/drawing/2014/main" id="{509470EB-184C-4AE4-B0EE-62CA3539B063}"/>
            </a:ext>
          </a:extLst>
        </xdr:cNvPr>
        <xdr:cNvSpPr>
          <a:spLocks noChangeShapeType="1"/>
        </xdr:cNvSpPr>
      </xdr:nvSpPr>
      <xdr:spPr bwMode="auto">
        <a:xfrm flipV="1">
          <a:off x="11820525" y="9344025"/>
          <a:ext cx="504825" cy="37147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647700</xdr:colOff>
      <xdr:row>34</xdr:row>
      <xdr:rowOff>38100</xdr:rowOff>
    </xdr:from>
    <xdr:to>
      <xdr:col>12</xdr:col>
      <xdr:colOff>342900</xdr:colOff>
      <xdr:row>35</xdr:row>
      <xdr:rowOff>161925</xdr:rowOff>
    </xdr:to>
    <xdr:sp macro="" textlink="">
      <xdr:nvSpPr>
        <xdr:cNvPr id="14" name="Line 74">
          <a:extLst>
            <a:ext uri="{FF2B5EF4-FFF2-40B4-BE49-F238E27FC236}">
              <a16:creationId xmlns:a16="http://schemas.microsoft.com/office/drawing/2014/main" id="{CD33BA5D-2A6A-48C0-9585-F4F0FCDC6124}"/>
            </a:ext>
          </a:extLst>
        </xdr:cNvPr>
        <xdr:cNvSpPr>
          <a:spLocks noChangeShapeType="1"/>
        </xdr:cNvSpPr>
      </xdr:nvSpPr>
      <xdr:spPr bwMode="auto">
        <a:xfrm flipV="1">
          <a:off x="11820525" y="9344025"/>
          <a:ext cx="504825" cy="37147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449;&#37326;\&#26045;&#35373;&#21033;&#29992;&#35036;&#21161;&#37329;\&#24460;&#26399;\&#24460;&#26399;&#26696;&#20869;\&#35352;&#20837;&#20363;\&#22823;&#20250;&#22243;&#20307;&#29992;,&#35352;&#20837;&#20363;&#65288;&#27096;&#24335;-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様式－10  (記入例　実績報告) "/>
      <sheetName val="様式－10  (記入例　事業計画)"/>
      <sheetName val="補助率早見表（大会）"/>
    </sheetNames>
    <sheetDataSet>
      <sheetData sheetId="0">
        <row r="4">
          <cell r="E4" t="str">
            <v>月</v>
          </cell>
        </row>
        <row r="5">
          <cell r="E5" t="str">
            <v>火</v>
          </cell>
        </row>
        <row r="6">
          <cell r="E6" t="str">
            <v>水</v>
          </cell>
        </row>
        <row r="7">
          <cell r="E7" t="str">
            <v>木</v>
          </cell>
        </row>
        <row r="8">
          <cell r="E8" t="str">
            <v>金</v>
          </cell>
        </row>
        <row r="9">
          <cell r="B9">
            <v>0</v>
          </cell>
          <cell r="C9" t="str">
            <v>指定事業</v>
          </cell>
          <cell r="E9" t="str">
            <v>土</v>
          </cell>
        </row>
        <row r="10">
          <cell r="B10">
            <v>0.5</v>
          </cell>
          <cell r="C10" t="str">
            <v>委託事業</v>
          </cell>
          <cell r="E10" t="str">
            <v>日</v>
          </cell>
        </row>
        <row r="11">
          <cell r="B11">
            <v>0.75</v>
          </cell>
          <cell r="C11" t="str">
            <v>その他</v>
          </cell>
          <cell r="E11" t="str">
            <v>祝日</v>
          </cell>
        </row>
        <row r="12">
          <cell r="B12">
            <v>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E12"/>
  <sheetViews>
    <sheetView workbookViewId="0">
      <selection activeCell="E4" sqref="E4:E11"/>
    </sheetView>
  </sheetViews>
  <sheetFormatPr defaultRowHeight="13.5" x14ac:dyDescent="0.15"/>
  <cols>
    <col min="2" max="2" width="12.75" customWidth="1"/>
  </cols>
  <sheetData>
    <row r="4" spans="2:5" x14ac:dyDescent="0.15">
      <c r="B4" s="20">
        <v>0</v>
      </c>
      <c r="C4" s="9" t="s">
        <v>23</v>
      </c>
      <c r="D4" s="37"/>
      <c r="E4" t="s">
        <v>43</v>
      </c>
    </row>
    <row r="5" spans="2:5" x14ac:dyDescent="0.15">
      <c r="B5" s="20">
        <v>0.5</v>
      </c>
      <c r="C5" s="9" t="s">
        <v>24</v>
      </c>
      <c r="D5" s="37"/>
      <c r="E5" t="s">
        <v>44</v>
      </c>
    </row>
    <row r="6" spans="2:5" x14ac:dyDescent="0.15">
      <c r="B6" s="20">
        <v>0.75</v>
      </c>
      <c r="C6" s="9" t="s">
        <v>21</v>
      </c>
      <c r="D6" s="37"/>
      <c r="E6" t="s">
        <v>45</v>
      </c>
    </row>
    <row r="7" spans="2:5" x14ac:dyDescent="0.15">
      <c r="B7" s="20">
        <v>1</v>
      </c>
      <c r="C7" s="9"/>
      <c r="D7" s="37"/>
      <c r="E7" t="s">
        <v>46</v>
      </c>
    </row>
    <row r="8" spans="2:5" x14ac:dyDescent="0.15">
      <c r="B8" s="38"/>
      <c r="C8" s="37"/>
      <c r="D8" s="37"/>
      <c r="E8" t="s">
        <v>47</v>
      </c>
    </row>
    <row r="9" spans="2:5" x14ac:dyDescent="0.15">
      <c r="B9" s="20">
        <v>0</v>
      </c>
      <c r="C9" s="9" t="s">
        <v>23</v>
      </c>
      <c r="D9" s="37"/>
      <c r="E9" t="s">
        <v>48</v>
      </c>
    </row>
    <row r="10" spans="2:5" x14ac:dyDescent="0.15">
      <c r="B10" s="20">
        <v>0.5</v>
      </c>
      <c r="C10" s="9" t="s">
        <v>24</v>
      </c>
      <c r="D10" s="37"/>
      <c r="E10" t="s">
        <v>42</v>
      </c>
    </row>
    <row r="11" spans="2:5" x14ac:dyDescent="0.15">
      <c r="B11" s="20">
        <v>0.75</v>
      </c>
      <c r="C11" s="9" t="s">
        <v>21</v>
      </c>
      <c r="D11" s="37"/>
      <c r="E11" t="s">
        <v>51</v>
      </c>
    </row>
    <row r="12" spans="2:5" x14ac:dyDescent="0.15">
      <c r="B12" s="20">
        <v>1</v>
      </c>
      <c r="C12" s="9"/>
      <c r="D12" s="37"/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V39"/>
  <sheetViews>
    <sheetView tabSelected="1" zoomScale="75" zoomScaleNormal="75" workbookViewId="0">
      <pane xSplit="1" ySplit="5" topLeftCell="B6" activePane="bottomRight" state="frozen"/>
      <selection activeCell="I19" sqref="I19"/>
      <selection pane="topRight" activeCell="I19" sqref="I19"/>
      <selection pane="bottomLeft" activeCell="I19" sqref="I19"/>
      <selection pane="bottomRight" activeCell="B1" sqref="B1"/>
    </sheetView>
  </sheetViews>
  <sheetFormatPr defaultRowHeight="13.5" x14ac:dyDescent="0.15"/>
  <cols>
    <col min="1" max="1" width="4.75" style="9" customWidth="1"/>
    <col min="2" max="2" width="12.625" style="9" customWidth="1"/>
    <col min="3" max="3" width="5.875" style="15" customWidth="1"/>
    <col min="4" max="5" width="7.25" style="9" customWidth="1"/>
    <col min="6" max="6" width="25.625" style="9" customWidth="1"/>
    <col min="7" max="7" width="42.75" style="9" bestFit="1" customWidth="1"/>
    <col min="8" max="8" width="8.625" style="9" customWidth="1"/>
    <col min="9" max="10" width="10.625" style="9" customWidth="1"/>
    <col min="11" max="14" width="10.625" style="4" customWidth="1"/>
    <col min="15" max="15" width="13.125" style="4" bestFit="1" customWidth="1"/>
    <col min="16" max="16" width="12" style="8" bestFit="1" customWidth="1"/>
    <col min="17" max="16384" width="9" style="9"/>
  </cols>
  <sheetData>
    <row r="1" spans="1:22" ht="30" customHeight="1" x14ac:dyDescent="0.15">
      <c r="A1" s="115" t="s">
        <v>9</v>
      </c>
    </row>
    <row r="2" spans="1:22" ht="30" customHeight="1" x14ac:dyDescent="0.2">
      <c r="A2" s="115"/>
      <c r="B2" s="1" t="s">
        <v>74</v>
      </c>
      <c r="C2" s="2"/>
      <c r="D2" s="3"/>
      <c r="E2" s="3"/>
      <c r="F2" s="4"/>
      <c r="G2" s="5"/>
      <c r="H2" s="4"/>
      <c r="I2" s="6"/>
      <c r="J2" s="7"/>
      <c r="K2" s="8"/>
      <c r="L2" s="8"/>
      <c r="M2" s="8"/>
      <c r="N2" s="8"/>
      <c r="O2" s="8"/>
    </row>
    <row r="3" spans="1:22" ht="29.25" customHeight="1" x14ac:dyDescent="0.2">
      <c r="A3" s="115"/>
      <c r="B3" s="10"/>
      <c r="C3" s="2"/>
      <c r="D3" s="3"/>
      <c r="E3" s="3"/>
      <c r="F3" s="3"/>
      <c r="H3" s="116" t="s">
        <v>65</v>
      </c>
      <c r="I3" s="116"/>
      <c r="J3" s="116"/>
      <c r="K3" s="116"/>
      <c r="L3" s="116"/>
      <c r="M3" s="117" t="s">
        <v>6</v>
      </c>
      <c r="N3" s="117"/>
      <c r="O3" s="117"/>
      <c r="P3" s="117"/>
    </row>
    <row r="4" spans="1:22" ht="20.100000000000001" customHeight="1" thickBot="1" x14ac:dyDescent="0.25">
      <c r="A4" s="115"/>
      <c r="B4" s="12" t="s">
        <v>8</v>
      </c>
      <c r="C4" s="2"/>
      <c r="D4" s="3"/>
      <c r="E4" s="3"/>
      <c r="F4" s="3"/>
      <c r="G4" s="13"/>
      <c r="H4" s="11"/>
      <c r="I4" s="14"/>
      <c r="J4" s="7"/>
      <c r="K4" s="8"/>
      <c r="L4" s="8"/>
      <c r="M4" s="8"/>
      <c r="N4" s="8"/>
      <c r="O4" s="8"/>
    </row>
    <row r="5" spans="1:22" ht="58.5" thickTop="1" thickBot="1" x14ac:dyDescent="0.2">
      <c r="A5" s="115"/>
      <c r="B5" s="21" t="s">
        <v>0</v>
      </c>
      <c r="C5" s="22" t="s">
        <v>1</v>
      </c>
      <c r="D5" s="23" t="s">
        <v>25</v>
      </c>
      <c r="E5" s="23" t="s">
        <v>26</v>
      </c>
      <c r="F5" s="22" t="s">
        <v>2</v>
      </c>
      <c r="G5" s="22" t="s">
        <v>3</v>
      </c>
      <c r="H5" s="22" t="s">
        <v>7</v>
      </c>
      <c r="I5" s="24" t="s">
        <v>75</v>
      </c>
      <c r="J5" s="39" t="s">
        <v>76</v>
      </c>
      <c r="K5" s="45" t="s">
        <v>52</v>
      </c>
      <c r="L5" s="46" t="s">
        <v>53</v>
      </c>
      <c r="M5" s="55" t="s">
        <v>63</v>
      </c>
      <c r="N5" s="49" t="s">
        <v>59</v>
      </c>
      <c r="O5" s="47" t="s">
        <v>77</v>
      </c>
      <c r="P5" s="48" t="s">
        <v>78</v>
      </c>
    </row>
    <row r="6" spans="1:22" ht="19.5" customHeight="1" x14ac:dyDescent="0.15">
      <c r="A6" s="115"/>
      <c r="B6" s="58">
        <v>43197</v>
      </c>
      <c r="C6" s="59" t="s">
        <v>42</v>
      </c>
      <c r="D6" s="60">
        <v>0.375</v>
      </c>
      <c r="E6" s="60">
        <v>0.75</v>
      </c>
      <c r="F6" s="61" t="s">
        <v>29</v>
      </c>
      <c r="G6" s="61" t="s">
        <v>30</v>
      </c>
      <c r="H6" s="62" t="s">
        <v>27</v>
      </c>
      <c r="I6" s="63">
        <v>1</v>
      </c>
      <c r="J6" s="64">
        <v>0.5</v>
      </c>
      <c r="K6" s="65">
        <f>12600*1.05</f>
        <v>13230</v>
      </c>
      <c r="L6" s="66">
        <f>13500*1.05</f>
        <v>14175</v>
      </c>
      <c r="M6" s="67"/>
      <c r="N6" s="68">
        <f t="shared" ref="N6:N34" si="0">ROUNDDOWN(SUM(K6+L6+M6),-1)</f>
        <v>27400</v>
      </c>
      <c r="O6" s="44">
        <f t="shared" ref="O6:O34" si="1">SUM(K6:L6)</f>
        <v>27405</v>
      </c>
      <c r="P6" s="40">
        <f t="shared" ref="P6:P34" si="2">ROUNDDOWN(I6*K6+J6*L6,-1)</f>
        <v>20310</v>
      </c>
    </row>
    <row r="7" spans="1:22" ht="20.100000000000001" customHeight="1" x14ac:dyDescent="0.15">
      <c r="A7" s="115"/>
      <c r="B7" s="69">
        <v>42494</v>
      </c>
      <c r="C7" s="59" t="s">
        <v>50</v>
      </c>
      <c r="D7" s="60">
        <v>0.375</v>
      </c>
      <c r="E7" s="60">
        <v>0.75</v>
      </c>
      <c r="F7" s="61" t="s">
        <v>31</v>
      </c>
      <c r="G7" s="61" t="s">
        <v>32</v>
      </c>
      <c r="H7" s="70" t="s">
        <v>23</v>
      </c>
      <c r="I7" s="63">
        <v>1</v>
      </c>
      <c r="J7" s="64">
        <v>0.5</v>
      </c>
      <c r="K7" s="65">
        <f>13500*1.05</f>
        <v>14175</v>
      </c>
      <c r="L7" s="66"/>
      <c r="M7" s="67"/>
      <c r="N7" s="68">
        <f t="shared" si="0"/>
        <v>14170</v>
      </c>
      <c r="O7" s="44">
        <f t="shared" si="1"/>
        <v>14175</v>
      </c>
      <c r="P7" s="40">
        <f t="shared" si="2"/>
        <v>14170</v>
      </c>
    </row>
    <row r="8" spans="1:22" ht="20.100000000000001" customHeight="1" x14ac:dyDescent="0.15">
      <c r="A8" s="115"/>
      <c r="B8" s="69">
        <v>42495</v>
      </c>
      <c r="C8" s="59" t="s">
        <v>50</v>
      </c>
      <c r="D8" s="71">
        <v>0.375</v>
      </c>
      <c r="E8" s="71">
        <v>0.70833333333333337</v>
      </c>
      <c r="F8" s="72" t="s">
        <v>34</v>
      </c>
      <c r="G8" s="61" t="s">
        <v>35</v>
      </c>
      <c r="H8" s="70" t="s">
        <v>33</v>
      </c>
      <c r="I8" s="63">
        <v>0.75</v>
      </c>
      <c r="J8" s="64">
        <v>0.75</v>
      </c>
      <c r="K8" s="65">
        <f>3040*1.05</f>
        <v>3192</v>
      </c>
      <c r="L8" s="66">
        <f>1440*1.05</f>
        <v>1512</v>
      </c>
      <c r="M8" s="67"/>
      <c r="N8" s="68">
        <f t="shared" si="0"/>
        <v>4700</v>
      </c>
      <c r="O8" s="44">
        <f t="shared" si="1"/>
        <v>4704</v>
      </c>
      <c r="P8" s="40">
        <f t="shared" si="2"/>
        <v>3520</v>
      </c>
    </row>
    <row r="9" spans="1:22" ht="20.100000000000001" customHeight="1" x14ac:dyDescent="0.15">
      <c r="A9" s="115"/>
      <c r="B9" s="69">
        <v>43324</v>
      </c>
      <c r="C9" s="59" t="s">
        <v>49</v>
      </c>
      <c r="D9" s="71">
        <v>0.375</v>
      </c>
      <c r="E9" s="71">
        <v>0.58333333333333337</v>
      </c>
      <c r="F9" s="72" t="s">
        <v>36</v>
      </c>
      <c r="G9" s="61" t="s">
        <v>37</v>
      </c>
      <c r="H9" s="70" t="s">
        <v>27</v>
      </c>
      <c r="I9" s="63">
        <v>0.5</v>
      </c>
      <c r="J9" s="64">
        <v>0.5</v>
      </c>
      <c r="K9" s="65">
        <f>1000*1.05</f>
        <v>1050</v>
      </c>
      <c r="L9" s="66">
        <f>900*1.05</f>
        <v>945</v>
      </c>
      <c r="M9" s="67">
        <v>4000</v>
      </c>
      <c r="N9" s="68">
        <f t="shared" si="0"/>
        <v>5990</v>
      </c>
      <c r="O9" s="44">
        <f t="shared" si="1"/>
        <v>1995</v>
      </c>
      <c r="P9" s="40">
        <f t="shared" si="2"/>
        <v>990</v>
      </c>
    </row>
    <row r="10" spans="1:22" ht="20.100000000000001" customHeight="1" x14ac:dyDescent="0.15">
      <c r="A10" s="115"/>
      <c r="B10" s="69"/>
      <c r="C10" s="59"/>
      <c r="D10" s="71"/>
      <c r="E10" s="71"/>
      <c r="F10" s="72"/>
      <c r="G10" s="72"/>
      <c r="H10" s="70"/>
      <c r="I10" s="63"/>
      <c r="J10" s="64"/>
      <c r="K10" s="65"/>
      <c r="L10" s="66"/>
      <c r="M10" s="67"/>
      <c r="N10" s="68">
        <f t="shared" si="0"/>
        <v>0</v>
      </c>
      <c r="O10" s="44">
        <f t="shared" si="1"/>
        <v>0</v>
      </c>
      <c r="P10" s="40">
        <f t="shared" si="2"/>
        <v>0</v>
      </c>
    </row>
    <row r="11" spans="1:22" ht="20.100000000000001" customHeight="1" x14ac:dyDescent="0.15">
      <c r="A11" s="115"/>
      <c r="B11" s="69"/>
      <c r="C11" s="59"/>
      <c r="D11" s="71"/>
      <c r="E11" s="71"/>
      <c r="F11" s="72"/>
      <c r="G11" s="72"/>
      <c r="H11" s="70"/>
      <c r="I11" s="63"/>
      <c r="J11" s="64"/>
      <c r="K11" s="65"/>
      <c r="L11" s="66"/>
      <c r="M11" s="67"/>
      <c r="N11" s="68">
        <f t="shared" si="0"/>
        <v>0</v>
      </c>
      <c r="O11" s="44">
        <f t="shared" si="1"/>
        <v>0</v>
      </c>
      <c r="P11" s="40">
        <f t="shared" si="2"/>
        <v>0</v>
      </c>
      <c r="V11" s="20"/>
    </row>
    <row r="12" spans="1:22" ht="19.5" customHeight="1" x14ac:dyDescent="0.15">
      <c r="A12" s="115"/>
      <c r="B12" s="69"/>
      <c r="C12" s="59"/>
      <c r="D12" s="71"/>
      <c r="E12" s="71"/>
      <c r="F12" s="72"/>
      <c r="G12" s="72"/>
      <c r="H12" s="70"/>
      <c r="I12" s="63"/>
      <c r="J12" s="64"/>
      <c r="K12" s="65"/>
      <c r="L12" s="66"/>
      <c r="M12" s="67"/>
      <c r="N12" s="68">
        <f t="shared" si="0"/>
        <v>0</v>
      </c>
      <c r="O12" s="44">
        <f t="shared" si="1"/>
        <v>0</v>
      </c>
      <c r="P12" s="40">
        <f t="shared" si="2"/>
        <v>0</v>
      </c>
    </row>
    <row r="13" spans="1:22" ht="20.100000000000001" customHeight="1" x14ac:dyDescent="0.15">
      <c r="A13" s="115"/>
      <c r="B13" s="69">
        <v>43359</v>
      </c>
      <c r="C13" s="59" t="s">
        <v>49</v>
      </c>
      <c r="D13" s="60">
        <v>0.375</v>
      </c>
      <c r="E13" s="60">
        <v>0.75</v>
      </c>
      <c r="F13" s="72" t="s">
        <v>28</v>
      </c>
      <c r="G13" s="72" t="s">
        <v>39</v>
      </c>
      <c r="H13" s="70" t="s">
        <v>33</v>
      </c>
      <c r="I13" s="63">
        <v>1</v>
      </c>
      <c r="J13" s="64">
        <v>0.5</v>
      </c>
      <c r="K13" s="65">
        <f>10800*1.05</f>
        <v>11340</v>
      </c>
      <c r="L13" s="66">
        <f>13500*1.05</f>
        <v>14175</v>
      </c>
      <c r="M13" s="67"/>
      <c r="N13" s="68">
        <f t="shared" si="0"/>
        <v>25510</v>
      </c>
      <c r="O13" s="44">
        <f t="shared" si="1"/>
        <v>25515</v>
      </c>
      <c r="P13" s="40">
        <f t="shared" si="2"/>
        <v>18420</v>
      </c>
    </row>
    <row r="14" spans="1:22" ht="20.100000000000001" customHeight="1" x14ac:dyDescent="0.15">
      <c r="A14" s="115"/>
      <c r="B14" s="69">
        <v>43359</v>
      </c>
      <c r="C14" s="59" t="s">
        <v>49</v>
      </c>
      <c r="D14" s="60">
        <v>0.375</v>
      </c>
      <c r="E14" s="60">
        <v>0.75</v>
      </c>
      <c r="F14" s="72" t="s">
        <v>38</v>
      </c>
      <c r="G14" s="72" t="s">
        <v>39</v>
      </c>
      <c r="H14" s="70" t="s">
        <v>33</v>
      </c>
      <c r="I14" s="63">
        <v>0.75</v>
      </c>
      <c r="J14" s="64">
        <v>0.75</v>
      </c>
      <c r="K14" s="65">
        <f>1800*1.05</f>
        <v>1890</v>
      </c>
      <c r="L14" s="66">
        <f>1620*1.05</f>
        <v>1701</v>
      </c>
      <c r="M14" s="67"/>
      <c r="N14" s="68">
        <f t="shared" si="0"/>
        <v>3590</v>
      </c>
      <c r="O14" s="44">
        <f t="shared" si="1"/>
        <v>3591</v>
      </c>
      <c r="P14" s="40">
        <f t="shared" si="2"/>
        <v>2690</v>
      </c>
    </row>
    <row r="15" spans="1:22" ht="20.100000000000001" customHeight="1" x14ac:dyDescent="0.15">
      <c r="A15" s="115"/>
      <c r="B15" s="69"/>
      <c r="C15" s="59"/>
      <c r="D15" s="60"/>
      <c r="E15" s="60"/>
      <c r="F15" s="72"/>
      <c r="G15" s="72"/>
      <c r="H15" s="70"/>
      <c r="I15" s="63"/>
      <c r="J15" s="64"/>
      <c r="K15" s="65"/>
      <c r="L15" s="66"/>
      <c r="M15" s="67"/>
      <c r="N15" s="68">
        <f t="shared" si="0"/>
        <v>0</v>
      </c>
      <c r="O15" s="44">
        <f t="shared" si="1"/>
        <v>0</v>
      </c>
      <c r="P15" s="40">
        <f t="shared" si="2"/>
        <v>0</v>
      </c>
    </row>
    <row r="16" spans="1:22" ht="20.100000000000001" customHeight="1" x14ac:dyDescent="0.15">
      <c r="A16" s="115"/>
      <c r="B16" s="69" t="s">
        <v>69</v>
      </c>
      <c r="C16" s="59"/>
      <c r="D16" s="71">
        <v>0.375</v>
      </c>
      <c r="E16" s="71">
        <v>0.70833333333333337</v>
      </c>
      <c r="F16" s="72" t="s">
        <v>40</v>
      </c>
      <c r="G16" s="72" t="s">
        <v>41</v>
      </c>
      <c r="H16" s="70" t="s">
        <v>23</v>
      </c>
      <c r="I16" s="63">
        <v>1</v>
      </c>
      <c r="J16" s="64">
        <v>1</v>
      </c>
      <c r="K16" s="65">
        <f>36000*1.05</f>
        <v>37800</v>
      </c>
      <c r="L16" s="66"/>
      <c r="M16" s="67"/>
      <c r="N16" s="68">
        <f t="shared" si="0"/>
        <v>37800</v>
      </c>
      <c r="O16" s="44">
        <f t="shared" si="1"/>
        <v>37800</v>
      </c>
      <c r="P16" s="40">
        <f t="shared" si="2"/>
        <v>37800</v>
      </c>
    </row>
    <row r="17" spans="1:16" ht="20.100000000000001" customHeight="1" x14ac:dyDescent="0.15">
      <c r="A17" s="115"/>
      <c r="B17" s="69"/>
      <c r="C17" s="59"/>
      <c r="D17" s="71"/>
      <c r="E17" s="71"/>
      <c r="F17" s="72"/>
      <c r="G17" s="72"/>
      <c r="H17" s="70"/>
      <c r="I17" s="63"/>
      <c r="J17" s="64"/>
      <c r="K17" s="65"/>
      <c r="L17" s="66"/>
      <c r="M17" s="67"/>
      <c r="N17" s="68">
        <f t="shared" si="0"/>
        <v>0</v>
      </c>
      <c r="O17" s="44">
        <f t="shared" si="1"/>
        <v>0</v>
      </c>
      <c r="P17" s="40">
        <f t="shared" si="2"/>
        <v>0</v>
      </c>
    </row>
    <row r="18" spans="1:16" ht="20.100000000000001" customHeight="1" x14ac:dyDescent="0.15">
      <c r="A18" s="115"/>
      <c r="B18" s="69"/>
      <c r="C18" s="59"/>
      <c r="D18" s="71"/>
      <c r="E18" s="71"/>
      <c r="F18" s="72"/>
      <c r="G18" s="72"/>
      <c r="H18" s="70"/>
      <c r="I18" s="63"/>
      <c r="J18" s="64"/>
      <c r="K18" s="65"/>
      <c r="L18" s="66"/>
      <c r="M18" s="67"/>
      <c r="N18" s="68">
        <f t="shared" si="0"/>
        <v>0</v>
      </c>
      <c r="O18" s="44">
        <f t="shared" si="1"/>
        <v>0</v>
      </c>
      <c r="P18" s="40">
        <f t="shared" si="2"/>
        <v>0</v>
      </c>
    </row>
    <row r="19" spans="1:16" ht="20.100000000000001" customHeight="1" x14ac:dyDescent="0.15">
      <c r="A19" s="115"/>
      <c r="B19" s="69"/>
      <c r="C19" s="59"/>
      <c r="D19" s="71"/>
      <c r="E19" s="71"/>
      <c r="F19" s="72"/>
      <c r="G19" s="72"/>
      <c r="H19" s="70"/>
      <c r="I19" s="63"/>
      <c r="J19" s="64"/>
      <c r="K19" s="65"/>
      <c r="L19" s="66"/>
      <c r="M19" s="67"/>
      <c r="N19" s="68">
        <f t="shared" si="0"/>
        <v>0</v>
      </c>
      <c r="O19" s="44">
        <f t="shared" si="1"/>
        <v>0</v>
      </c>
      <c r="P19" s="40">
        <f t="shared" si="2"/>
        <v>0</v>
      </c>
    </row>
    <row r="20" spans="1:16" ht="20.100000000000001" customHeight="1" x14ac:dyDescent="0.15">
      <c r="A20" s="115"/>
      <c r="B20" s="69"/>
      <c r="C20" s="59"/>
      <c r="D20" s="71"/>
      <c r="E20" s="71"/>
      <c r="F20" s="72"/>
      <c r="G20" s="72"/>
      <c r="H20" s="70"/>
      <c r="I20" s="63"/>
      <c r="J20" s="64"/>
      <c r="K20" s="65"/>
      <c r="L20" s="66"/>
      <c r="M20" s="67"/>
      <c r="N20" s="68">
        <f t="shared" si="0"/>
        <v>0</v>
      </c>
      <c r="O20" s="44">
        <f t="shared" si="1"/>
        <v>0</v>
      </c>
      <c r="P20" s="40">
        <f t="shared" si="2"/>
        <v>0</v>
      </c>
    </row>
    <row r="21" spans="1:16" ht="20.100000000000001" customHeight="1" x14ac:dyDescent="0.15">
      <c r="A21" s="115"/>
      <c r="B21" s="69"/>
      <c r="C21" s="59"/>
      <c r="D21" s="71"/>
      <c r="E21" s="71"/>
      <c r="F21" s="72"/>
      <c r="G21" s="72"/>
      <c r="H21" s="70"/>
      <c r="I21" s="63"/>
      <c r="J21" s="64"/>
      <c r="K21" s="65"/>
      <c r="L21" s="66"/>
      <c r="M21" s="67"/>
      <c r="N21" s="68">
        <f t="shared" si="0"/>
        <v>0</v>
      </c>
      <c r="O21" s="44">
        <f t="shared" si="1"/>
        <v>0</v>
      </c>
      <c r="P21" s="40">
        <f t="shared" si="2"/>
        <v>0</v>
      </c>
    </row>
    <row r="22" spans="1:16" ht="20.100000000000001" customHeight="1" x14ac:dyDescent="0.15">
      <c r="A22" s="115"/>
      <c r="B22" s="69"/>
      <c r="C22" s="59"/>
      <c r="D22" s="71"/>
      <c r="E22" s="71"/>
      <c r="F22" s="72"/>
      <c r="G22" s="72"/>
      <c r="H22" s="70"/>
      <c r="I22" s="63"/>
      <c r="J22" s="64"/>
      <c r="K22" s="65"/>
      <c r="L22" s="66"/>
      <c r="M22" s="67"/>
      <c r="N22" s="68">
        <f t="shared" si="0"/>
        <v>0</v>
      </c>
      <c r="O22" s="44">
        <f t="shared" si="1"/>
        <v>0</v>
      </c>
      <c r="P22" s="40">
        <f t="shared" si="2"/>
        <v>0</v>
      </c>
    </row>
    <row r="23" spans="1:16" ht="19.5" customHeight="1" x14ac:dyDescent="0.15">
      <c r="A23" s="115"/>
      <c r="B23" s="69"/>
      <c r="C23" s="59"/>
      <c r="D23" s="71"/>
      <c r="E23" s="71"/>
      <c r="F23" s="72"/>
      <c r="G23" s="72"/>
      <c r="H23" s="70"/>
      <c r="I23" s="63"/>
      <c r="J23" s="64"/>
      <c r="K23" s="65"/>
      <c r="L23" s="66"/>
      <c r="M23" s="67"/>
      <c r="N23" s="68">
        <f t="shared" si="0"/>
        <v>0</v>
      </c>
      <c r="O23" s="44">
        <f t="shared" si="1"/>
        <v>0</v>
      </c>
      <c r="P23" s="40">
        <f t="shared" si="2"/>
        <v>0</v>
      </c>
    </row>
    <row r="24" spans="1:16" ht="20.100000000000001" customHeight="1" x14ac:dyDescent="0.15">
      <c r="A24" s="115"/>
      <c r="B24" s="69"/>
      <c r="C24" s="59"/>
      <c r="D24" s="71"/>
      <c r="E24" s="71"/>
      <c r="F24" s="72"/>
      <c r="G24" s="72"/>
      <c r="H24" s="70"/>
      <c r="I24" s="63"/>
      <c r="J24" s="64"/>
      <c r="K24" s="65"/>
      <c r="L24" s="66"/>
      <c r="M24" s="67"/>
      <c r="N24" s="68">
        <f t="shared" si="0"/>
        <v>0</v>
      </c>
      <c r="O24" s="44">
        <f t="shared" si="1"/>
        <v>0</v>
      </c>
      <c r="P24" s="40">
        <f t="shared" si="2"/>
        <v>0</v>
      </c>
    </row>
    <row r="25" spans="1:16" ht="20.100000000000001" customHeight="1" x14ac:dyDescent="0.15">
      <c r="A25" s="115"/>
      <c r="B25" s="69"/>
      <c r="C25" s="59"/>
      <c r="D25" s="71"/>
      <c r="E25" s="71"/>
      <c r="F25" s="72"/>
      <c r="G25" s="72"/>
      <c r="H25" s="70"/>
      <c r="I25" s="63"/>
      <c r="J25" s="64"/>
      <c r="K25" s="65"/>
      <c r="L25" s="66"/>
      <c r="M25" s="67"/>
      <c r="N25" s="68">
        <f t="shared" si="0"/>
        <v>0</v>
      </c>
      <c r="O25" s="44">
        <f t="shared" si="1"/>
        <v>0</v>
      </c>
      <c r="P25" s="40">
        <f t="shared" si="2"/>
        <v>0</v>
      </c>
    </row>
    <row r="26" spans="1:16" ht="20.100000000000001" customHeight="1" x14ac:dyDescent="0.15">
      <c r="A26" s="115"/>
      <c r="B26" s="69"/>
      <c r="C26" s="59"/>
      <c r="D26" s="71"/>
      <c r="E26" s="71"/>
      <c r="F26" s="72"/>
      <c r="G26" s="72"/>
      <c r="H26" s="70"/>
      <c r="I26" s="63"/>
      <c r="J26" s="64"/>
      <c r="K26" s="65"/>
      <c r="L26" s="66"/>
      <c r="M26" s="67"/>
      <c r="N26" s="68">
        <f t="shared" si="0"/>
        <v>0</v>
      </c>
      <c r="O26" s="44">
        <f t="shared" si="1"/>
        <v>0</v>
      </c>
      <c r="P26" s="40">
        <f t="shared" si="2"/>
        <v>0</v>
      </c>
    </row>
    <row r="27" spans="1:16" ht="20.100000000000001" customHeight="1" x14ac:dyDescent="0.15">
      <c r="A27" s="115"/>
      <c r="B27" s="69"/>
      <c r="C27" s="59"/>
      <c r="D27" s="71"/>
      <c r="E27" s="71"/>
      <c r="F27" s="72"/>
      <c r="G27" s="72"/>
      <c r="H27" s="70"/>
      <c r="I27" s="63"/>
      <c r="J27" s="64"/>
      <c r="K27" s="65"/>
      <c r="L27" s="66"/>
      <c r="M27" s="67"/>
      <c r="N27" s="68">
        <f t="shared" si="0"/>
        <v>0</v>
      </c>
      <c r="O27" s="44">
        <f t="shared" si="1"/>
        <v>0</v>
      </c>
      <c r="P27" s="40">
        <f t="shared" si="2"/>
        <v>0</v>
      </c>
    </row>
    <row r="28" spans="1:16" ht="20.100000000000001" customHeight="1" x14ac:dyDescent="0.15">
      <c r="A28" s="115"/>
      <c r="B28" s="69"/>
      <c r="C28" s="59"/>
      <c r="D28" s="71"/>
      <c r="E28" s="71"/>
      <c r="F28" s="72"/>
      <c r="G28" s="72"/>
      <c r="H28" s="70"/>
      <c r="I28" s="63"/>
      <c r="J28" s="64"/>
      <c r="K28" s="65"/>
      <c r="L28" s="66"/>
      <c r="M28" s="67"/>
      <c r="N28" s="68">
        <f t="shared" si="0"/>
        <v>0</v>
      </c>
      <c r="O28" s="44">
        <f t="shared" si="1"/>
        <v>0</v>
      </c>
      <c r="P28" s="40">
        <f t="shared" si="2"/>
        <v>0</v>
      </c>
    </row>
    <row r="29" spans="1:16" ht="20.100000000000001" customHeight="1" x14ac:dyDescent="0.15">
      <c r="A29" s="115"/>
      <c r="B29" s="69"/>
      <c r="C29" s="59"/>
      <c r="D29" s="71"/>
      <c r="E29" s="71"/>
      <c r="F29" s="72"/>
      <c r="G29" s="72"/>
      <c r="H29" s="70"/>
      <c r="I29" s="63"/>
      <c r="J29" s="64"/>
      <c r="K29" s="65"/>
      <c r="L29" s="66"/>
      <c r="M29" s="67"/>
      <c r="N29" s="68">
        <f t="shared" si="0"/>
        <v>0</v>
      </c>
      <c r="O29" s="44">
        <f t="shared" si="1"/>
        <v>0</v>
      </c>
      <c r="P29" s="40">
        <f t="shared" si="2"/>
        <v>0</v>
      </c>
    </row>
    <row r="30" spans="1:16" ht="20.100000000000001" customHeight="1" x14ac:dyDescent="0.15">
      <c r="A30" s="115"/>
      <c r="B30" s="69"/>
      <c r="C30" s="59"/>
      <c r="D30" s="71"/>
      <c r="E30" s="71"/>
      <c r="F30" s="72"/>
      <c r="G30" s="72"/>
      <c r="H30" s="70"/>
      <c r="I30" s="63"/>
      <c r="J30" s="64"/>
      <c r="K30" s="65"/>
      <c r="L30" s="66"/>
      <c r="M30" s="67"/>
      <c r="N30" s="68">
        <f t="shared" si="0"/>
        <v>0</v>
      </c>
      <c r="O30" s="44">
        <f t="shared" si="1"/>
        <v>0</v>
      </c>
      <c r="P30" s="40">
        <f t="shared" si="2"/>
        <v>0</v>
      </c>
    </row>
    <row r="31" spans="1:16" ht="20.100000000000001" customHeight="1" x14ac:dyDescent="0.15">
      <c r="A31" s="115"/>
      <c r="B31" s="69"/>
      <c r="C31" s="59"/>
      <c r="D31" s="71"/>
      <c r="E31" s="71"/>
      <c r="F31" s="72"/>
      <c r="G31" s="72"/>
      <c r="H31" s="70"/>
      <c r="I31" s="63"/>
      <c r="J31" s="64"/>
      <c r="K31" s="65"/>
      <c r="L31" s="66"/>
      <c r="M31" s="67"/>
      <c r="N31" s="68">
        <f t="shared" si="0"/>
        <v>0</v>
      </c>
      <c r="O31" s="44">
        <f t="shared" si="1"/>
        <v>0</v>
      </c>
      <c r="P31" s="40">
        <f t="shared" si="2"/>
        <v>0</v>
      </c>
    </row>
    <row r="32" spans="1:16" ht="20.100000000000001" customHeight="1" x14ac:dyDescent="0.15">
      <c r="A32" s="115"/>
      <c r="B32" s="69"/>
      <c r="C32" s="59"/>
      <c r="D32" s="71"/>
      <c r="E32" s="71"/>
      <c r="F32" s="72"/>
      <c r="G32" s="72"/>
      <c r="H32" s="70"/>
      <c r="I32" s="63"/>
      <c r="J32" s="64"/>
      <c r="K32" s="65"/>
      <c r="L32" s="66"/>
      <c r="M32" s="67"/>
      <c r="N32" s="68">
        <f t="shared" si="0"/>
        <v>0</v>
      </c>
      <c r="O32" s="44">
        <f t="shared" si="1"/>
        <v>0</v>
      </c>
      <c r="P32" s="40">
        <f t="shared" si="2"/>
        <v>0</v>
      </c>
    </row>
    <row r="33" spans="1:16" ht="20.100000000000001" customHeight="1" x14ac:dyDescent="0.15">
      <c r="A33" s="115"/>
      <c r="B33" s="69"/>
      <c r="C33" s="59"/>
      <c r="D33" s="71"/>
      <c r="E33" s="71"/>
      <c r="F33" s="72"/>
      <c r="G33" s="72"/>
      <c r="H33" s="70"/>
      <c r="I33" s="63"/>
      <c r="J33" s="64"/>
      <c r="K33" s="65"/>
      <c r="L33" s="66"/>
      <c r="M33" s="67"/>
      <c r="N33" s="68">
        <f t="shared" si="0"/>
        <v>0</v>
      </c>
      <c r="O33" s="44">
        <f t="shared" si="1"/>
        <v>0</v>
      </c>
      <c r="P33" s="40">
        <f t="shared" si="2"/>
        <v>0</v>
      </c>
    </row>
    <row r="34" spans="1:16" ht="20.100000000000001" customHeight="1" thickBot="1" x14ac:dyDescent="0.2">
      <c r="A34" s="115"/>
      <c r="B34" s="69"/>
      <c r="C34" s="73"/>
      <c r="D34" s="71"/>
      <c r="E34" s="71"/>
      <c r="F34" s="72"/>
      <c r="G34" s="72"/>
      <c r="H34" s="70"/>
      <c r="I34" s="63"/>
      <c r="J34" s="74"/>
      <c r="K34" s="75"/>
      <c r="L34" s="76"/>
      <c r="M34" s="77"/>
      <c r="N34" s="68">
        <f t="shared" si="0"/>
        <v>0</v>
      </c>
      <c r="O34" s="41">
        <f t="shared" si="1"/>
        <v>0</v>
      </c>
      <c r="P34" s="51">
        <f t="shared" si="2"/>
        <v>0</v>
      </c>
    </row>
    <row r="35" spans="1:16" ht="20.100000000000001" customHeight="1" thickBot="1" x14ac:dyDescent="0.2">
      <c r="A35" s="115"/>
      <c r="B35" s="118" t="s">
        <v>54</v>
      </c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56">
        <f>SUM(M6:M34)</f>
        <v>4000</v>
      </c>
      <c r="N35" s="53">
        <f>SUM(N6:N34)</f>
        <v>119160</v>
      </c>
      <c r="O35" s="50">
        <f>SUM(O6:O34)</f>
        <v>115185</v>
      </c>
      <c r="P35" s="52">
        <f>SUM(P6:P34)</f>
        <v>97900</v>
      </c>
    </row>
    <row r="36" spans="1:16" ht="17.25" x14ac:dyDescent="0.2">
      <c r="A36" s="115"/>
      <c r="B36" s="42" t="s">
        <v>55</v>
      </c>
      <c r="C36" s="9"/>
      <c r="M36" s="54" t="s">
        <v>61</v>
      </c>
      <c r="N36" s="54" t="s">
        <v>60</v>
      </c>
      <c r="O36" s="54"/>
      <c r="P36" s="54" t="s">
        <v>62</v>
      </c>
    </row>
    <row r="37" spans="1:16" ht="17.25" x14ac:dyDescent="0.2">
      <c r="A37" s="115"/>
      <c r="B37" s="42" t="s">
        <v>79</v>
      </c>
    </row>
    <row r="38" spans="1:16" ht="17.25" x14ac:dyDescent="0.2">
      <c r="A38" s="115"/>
      <c r="B38" s="43" t="s">
        <v>64</v>
      </c>
    </row>
    <row r="39" spans="1:16" x14ac:dyDescent="0.15">
      <c r="A39" s="115"/>
    </row>
  </sheetData>
  <mergeCells count="4">
    <mergeCell ref="A1:A39"/>
    <mergeCell ref="H3:L3"/>
    <mergeCell ref="M3:P3"/>
    <mergeCell ref="B35:L35"/>
  </mergeCells>
  <phoneticPr fontId="2"/>
  <dataValidations count="3">
    <dataValidation type="list" allowBlank="1" showInputMessage="1" showErrorMessage="1" sqref="I6:J34" xr:uid="{00000000-0002-0000-0200-000000000000}">
      <formula1>補助率</formula1>
    </dataValidation>
    <dataValidation type="list" allowBlank="1" showInputMessage="1" showErrorMessage="1" sqref="H6:H34" xr:uid="{00000000-0002-0000-0200-000001000000}">
      <formula1>備考</formula1>
    </dataValidation>
    <dataValidation type="list" allowBlank="1" showInputMessage="1" showErrorMessage="1" sqref="C6:C34" xr:uid="{00000000-0002-0000-0200-000002000000}">
      <formula1>曜日①</formula1>
    </dataValidation>
  </dataValidations>
  <printOptions horizontalCentered="1"/>
  <pageMargins left="0.18" right="0.19685039370078741" top="0.2" bottom="0.19685039370078741" header="0.23622047244094491" footer="0.19685039370078741"/>
  <pageSetup paperSize="9" scale="7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V39"/>
  <sheetViews>
    <sheetView zoomScale="75" zoomScaleNormal="75" workbookViewId="0">
      <pane xSplit="1" ySplit="5" topLeftCell="B6" activePane="bottomRight" state="frozen"/>
      <selection activeCell="I19" sqref="I19"/>
      <selection pane="topRight" activeCell="I19" sqref="I19"/>
      <selection pane="bottomLeft" activeCell="I19" sqref="I19"/>
      <selection pane="bottomRight" activeCell="B1" sqref="B1"/>
    </sheetView>
  </sheetViews>
  <sheetFormatPr defaultRowHeight="13.5" x14ac:dyDescent="0.15"/>
  <cols>
    <col min="1" max="1" width="4.75" style="9" customWidth="1"/>
    <col min="2" max="2" width="12.625" style="9" customWidth="1"/>
    <col min="3" max="3" width="5.875" style="15" customWidth="1"/>
    <col min="4" max="5" width="7.25" style="9" customWidth="1"/>
    <col min="6" max="6" width="25.625" style="9" customWidth="1"/>
    <col min="7" max="7" width="42.75" style="9" bestFit="1" customWidth="1"/>
    <col min="8" max="8" width="8.625" style="9" customWidth="1"/>
    <col min="9" max="10" width="10.625" style="9" customWidth="1"/>
    <col min="11" max="14" width="10.625" style="4" customWidth="1"/>
    <col min="15" max="15" width="13.125" style="4" bestFit="1" customWidth="1"/>
    <col min="16" max="16" width="12" style="8" bestFit="1" customWidth="1"/>
    <col min="17" max="16384" width="9" style="9"/>
  </cols>
  <sheetData>
    <row r="1" spans="1:22" ht="30" customHeight="1" x14ac:dyDescent="0.15">
      <c r="A1" s="115" t="s">
        <v>9</v>
      </c>
    </row>
    <row r="2" spans="1:22" ht="30" customHeight="1" x14ac:dyDescent="0.2">
      <c r="A2" s="115"/>
      <c r="B2" s="1" t="s">
        <v>74</v>
      </c>
      <c r="C2" s="2"/>
      <c r="D2" s="3"/>
      <c r="E2" s="3"/>
      <c r="F2" s="4"/>
      <c r="G2" s="5"/>
      <c r="H2" s="4"/>
      <c r="I2" s="6"/>
      <c r="J2" s="7"/>
      <c r="K2" s="8"/>
      <c r="L2" s="8"/>
      <c r="M2" s="8"/>
      <c r="N2" s="8"/>
      <c r="O2" s="8"/>
    </row>
    <row r="3" spans="1:22" ht="29.25" customHeight="1" x14ac:dyDescent="0.2">
      <c r="A3" s="115"/>
      <c r="B3" s="10"/>
      <c r="C3" s="2"/>
      <c r="D3" s="3"/>
      <c r="E3" s="3"/>
      <c r="F3" s="3"/>
      <c r="H3" s="116" t="s">
        <v>65</v>
      </c>
      <c r="I3" s="116"/>
      <c r="J3" s="116"/>
      <c r="K3" s="116"/>
      <c r="L3" s="116"/>
      <c r="M3" s="117" t="s">
        <v>6</v>
      </c>
      <c r="N3" s="117"/>
      <c r="O3" s="117"/>
      <c r="P3" s="117"/>
    </row>
    <row r="4" spans="1:22" ht="20.100000000000001" customHeight="1" thickBot="1" x14ac:dyDescent="0.25">
      <c r="A4" s="115"/>
      <c r="B4" s="12" t="s">
        <v>8</v>
      </c>
      <c r="C4" s="2"/>
      <c r="D4" s="3"/>
      <c r="E4" s="3"/>
      <c r="F4" s="3"/>
      <c r="G4" s="13"/>
      <c r="H4" s="11"/>
      <c r="I4" s="14"/>
      <c r="J4" s="7"/>
      <c r="K4" s="8"/>
      <c r="L4" s="8"/>
      <c r="M4" s="8"/>
      <c r="N4" s="8"/>
      <c r="O4" s="8"/>
    </row>
    <row r="5" spans="1:22" ht="58.5" thickTop="1" thickBot="1" x14ac:dyDescent="0.2">
      <c r="A5" s="115"/>
      <c r="B5" s="21" t="s">
        <v>0</v>
      </c>
      <c r="C5" s="22" t="s">
        <v>1</v>
      </c>
      <c r="D5" s="23" t="s">
        <v>25</v>
      </c>
      <c r="E5" s="23" t="s">
        <v>26</v>
      </c>
      <c r="F5" s="22" t="s">
        <v>2</v>
      </c>
      <c r="G5" s="22" t="s">
        <v>3</v>
      </c>
      <c r="H5" s="22" t="s">
        <v>7</v>
      </c>
      <c r="I5" s="24" t="s">
        <v>75</v>
      </c>
      <c r="J5" s="39" t="s">
        <v>80</v>
      </c>
      <c r="K5" s="45" t="s">
        <v>52</v>
      </c>
      <c r="L5" s="46" t="s">
        <v>53</v>
      </c>
      <c r="M5" s="55" t="s">
        <v>63</v>
      </c>
      <c r="N5" s="49" t="s">
        <v>59</v>
      </c>
      <c r="O5" s="47" t="s">
        <v>81</v>
      </c>
      <c r="P5" s="48" t="s">
        <v>82</v>
      </c>
    </row>
    <row r="6" spans="1:22" ht="19.5" customHeight="1" x14ac:dyDescent="0.15">
      <c r="A6" s="115"/>
      <c r="B6" s="58">
        <v>42645</v>
      </c>
      <c r="C6" s="59" t="s">
        <v>42</v>
      </c>
      <c r="D6" s="60">
        <v>0.375</v>
      </c>
      <c r="E6" s="60">
        <v>0.75</v>
      </c>
      <c r="F6" s="61" t="s">
        <v>29</v>
      </c>
      <c r="G6" s="61" t="s">
        <v>30</v>
      </c>
      <c r="H6" s="62" t="s">
        <v>27</v>
      </c>
      <c r="I6" s="63">
        <v>1</v>
      </c>
      <c r="J6" s="64">
        <v>0.5</v>
      </c>
      <c r="K6" s="65">
        <f>12600*1.05</f>
        <v>13230</v>
      </c>
      <c r="L6" s="66">
        <f>13500*1.05</f>
        <v>14175</v>
      </c>
      <c r="M6" s="78"/>
      <c r="N6" s="79">
        <f>ROUNDDOWN(SUM(K6+L6+M6),-1)</f>
        <v>27400</v>
      </c>
      <c r="O6" s="80">
        <f>SUM(K6:L6)</f>
        <v>27405</v>
      </c>
      <c r="P6" s="81">
        <f>ROUNDDOWN(I6*K6+J6*L6,-1)</f>
        <v>20310</v>
      </c>
    </row>
    <row r="7" spans="1:22" ht="20.100000000000001" customHeight="1" x14ac:dyDescent="0.15">
      <c r="A7" s="115"/>
      <c r="B7" s="69">
        <v>42659</v>
      </c>
      <c r="C7" s="59" t="s">
        <v>67</v>
      </c>
      <c r="D7" s="60">
        <v>0.375</v>
      </c>
      <c r="E7" s="60">
        <v>0.75</v>
      </c>
      <c r="F7" s="61" t="s">
        <v>31</v>
      </c>
      <c r="G7" s="61" t="s">
        <v>32</v>
      </c>
      <c r="H7" s="70" t="s">
        <v>23</v>
      </c>
      <c r="I7" s="63">
        <v>1</v>
      </c>
      <c r="J7" s="64">
        <v>0.5</v>
      </c>
      <c r="K7" s="65">
        <f>13500*1.05</f>
        <v>14175</v>
      </c>
      <c r="L7" s="66"/>
      <c r="M7" s="78"/>
      <c r="N7" s="79">
        <f>ROUNDDOWN(SUM(K7+L7+M7),-1)</f>
        <v>14170</v>
      </c>
      <c r="O7" s="80">
        <f t="shared" ref="O7:O34" si="0">SUM(K7:L7)</f>
        <v>14175</v>
      </c>
      <c r="P7" s="81">
        <f t="shared" ref="P7:P34" si="1">ROUNDDOWN(I7*K7+J7*L7,-1)</f>
        <v>14170</v>
      </c>
    </row>
    <row r="8" spans="1:22" ht="20.100000000000001" customHeight="1" x14ac:dyDescent="0.15">
      <c r="A8" s="115"/>
      <c r="B8" s="69">
        <v>42677</v>
      </c>
      <c r="C8" s="59" t="s">
        <v>50</v>
      </c>
      <c r="D8" s="71">
        <v>0.375</v>
      </c>
      <c r="E8" s="71">
        <v>0.70833333333333337</v>
      </c>
      <c r="F8" s="72" t="s">
        <v>34</v>
      </c>
      <c r="G8" s="61" t="s">
        <v>35</v>
      </c>
      <c r="H8" s="70" t="s">
        <v>33</v>
      </c>
      <c r="I8" s="63">
        <v>0.75</v>
      </c>
      <c r="J8" s="64">
        <v>0.75</v>
      </c>
      <c r="K8" s="65">
        <f>3040*1.05</f>
        <v>3192</v>
      </c>
      <c r="L8" s="66">
        <f>1440*1.05</f>
        <v>1512</v>
      </c>
      <c r="M8" s="78"/>
      <c r="N8" s="79">
        <f>ROUNDDOWN(SUM(K8+L8+M8),-1)</f>
        <v>4700</v>
      </c>
      <c r="O8" s="80">
        <f t="shared" si="0"/>
        <v>4704</v>
      </c>
      <c r="P8" s="81">
        <f t="shared" si="1"/>
        <v>3520</v>
      </c>
    </row>
    <row r="9" spans="1:22" ht="20.100000000000001" customHeight="1" x14ac:dyDescent="0.15">
      <c r="A9" s="115"/>
      <c r="B9" s="69">
        <v>42722</v>
      </c>
      <c r="C9" s="59" t="s">
        <v>49</v>
      </c>
      <c r="D9" s="71">
        <v>0.375</v>
      </c>
      <c r="E9" s="71">
        <v>0.58333333333333337</v>
      </c>
      <c r="F9" s="72" t="s">
        <v>36</v>
      </c>
      <c r="G9" s="61" t="s">
        <v>37</v>
      </c>
      <c r="H9" s="70" t="s">
        <v>27</v>
      </c>
      <c r="I9" s="63">
        <v>0.5</v>
      </c>
      <c r="J9" s="64">
        <v>0.5</v>
      </c>
      <c r="K9" s="65">
        <f>1000*1.05</f>
        <v>1050</v>
      </c>
      <c r="L9" s="66">
        <f>900*1.05</f>
        <v>945</v>
      </c>
      <c r="M9" s="78">
        <v>4000</v>
      </c>
      <c r="N9" s="79">
        <f>ROUNDDOWN(SUM(K9+L9+M9),-1)</f>
        <v>5990</v>
      </c>
      <c r="O9" s="80">
        <f t="shared" si="0"/>
        <v>1995</v>
      </c>
      <c r="P9" s="81">
        <f t="shared" si="1"/>
        <v>990</v>
      </c>
    </row>
    <row r="10" spans="1:22" ht="20.100000000000001" customHeight="1" x14ac:dyDescent="0.15">
      <c r="A10" s="115"/>
      <c r="B10" s="69"/>
      <c r="C10" s="59"/>
      <c r="D10" s="71"/>
      <c r="E10" s="71"/>
      <c r="F10" s="72"/>
      <c r="G10" s="72"/>
      <c r="H10" s="70"/>
      <c r="I10" s="63"/>
      <c r="J10" s="64"/>
      <c r="K10" s="65"/>
      <c r="L10" s="66"/>
      <c r="M10" s="78"/>
      <c r="N10" s="79">
        <f t="shared" ref="N10:N34" si="2">ROUNDDOWN(SUM(K10+L10+M10),-1)</f>
        <v>0</v>
      </c>
      <c r="O10" s="80">
        <f t="shared" si="0"/>
        <v>0</v>
      </c>
      <c r="P10" s="81">
        <f t="shared" si="1"/>
        <v>0</v>
      </c>
    </row>
    <row r="11" spans="1:22" ht="20.100000000000001" customHeight="1" x14ac:dyDescent="0.15">
      <c r="A11" s="115"/>
      <c r="B11" s="69"/>
      <c r="C11" s="59"/>
      <c r="D11" s="71"/>
      <c r="E11" s="71"/>
      <c r="F11" s="72"/>
      <c r="G11" s="72"/>
      <c r="H11" s="70"/>
      <c r="I11" s="63"/>
      <c r="J11" s="64"/>
      <c r="K11" s="65"/>
      <c r="L11" s="66"/>
      <c r="M11" s="78"/>
      <c r="N11" s="79">
        <f t="shared" si="2"/>
        <v>0</v>
      </c>
      <c r="O11" s="80">
        <f t="shared" si="0"/>
        <v>0</v>
      </c>
      <c r="P11" s="81">
        <f t="shared" si="1"/>
        <v>0</v>
      </c>
      <c r="V11" s="20"/>
    </row>
    <row r="12" spans="1:22" ht="19.5" customHeight="1" x14ac:dyDescent="0.15">
      <c r="A12" s="115"/>
      <c r="B12" s="69"/>
      <c r="C12" s="59"/>
      <c r="D12" s="71"/>
      <c r="E12" s="71"/>
      <c r="F12" s="72"/>
      <c r="G12" s="72"/>
      <c r="H12" s="70"/>
      <c r="I12" s="63"/>
      <c r="J12" s="64"/>
      <c r="K12" s="65"/>
      <c r="L12" s="66"/>
      <c r="M12" s="78"/>
      <c r="N12" s="79">
        <f t="shared" si="2"/>
        <v>0</v>
      </c>
      <c r="O12" s="80">
        <f t="shared" si="0"/>
        <v>0</v>
      </c>
      <c r="P12" s="81">
        <f t="shared" si="1"/>
        <v>0</v>
      </c>
    </row>
    <row r="13" spans="1:22" ht="20.100000000000001" customHeight="1" x14ac:dyDescent="0.15">
      <c r="A13" s="115"/>
      <c r="B13" s="69">
        <v>42673</v>
      </c>
      <c r="C13" s="59" t="s">
        <v>49</v>
      </c>
      <c r="D13" s="60">
        <v>0.375</v>
      </c>
      <c r="E13" s="60">
        <v>0.75</v>
      </c>
      <c r="F13" s="72" t="s">
        <v>28</v>
      </c>
      <c r="G13" s="72" t="s">
        <v>39</v>
      </c>
      <c r="H13" s="70" t="s">
        <v>33</v>
      </c>
      <c r="I13" s="63">
        <v>1</v>
      </c>
      <c r="J13" s="64">
        <v>0.5</v>
      </c>
      <c r="K13" s="65">
        <f>10800*1.05</f>
        <v>11340</v>
      </c>
      <c r="L13" s="66">
        <f>13500*1.05</f>
        <v>14175</v>
      </c>
      <c r="M13" s="78"/>
      <c r="N13" s="79">
        <f t="shared" si="2"/>
        <v>25510</v>
      </c>
      <c r="O13" s="80">
        <f t="shared" si="0"/>
        <v>25515</v>
      </c>
      <c r="P13" s="81">
        <f t="shared" si="1"/>
        <v>18420</v>
      </c>
    </row>
    <row r="14" spans="1:22" ht="20.100000000000001" customHeight="1" x14ac:dyDescent="0.15">
      <c r="A14" s="115"/>
      <c r="B14" s="69">
        <v>42673</v>
      </c>
      <c r="C14" s="59" t="s">
        <v>49</v>
      </c>
      <c r="D14" s="60">
        <v>0.375</v>
      </c>
      <c r="E14" s="60">
        <v>0.75</v>
      </c>
      <c r="F14" s="72" t="s">
        <v>38</v>
      </c>
      <c r="G14" s="72" t="s">
        <v>39</v>
      </c>
      <c r="H14" s="70" t="s">
        <v>33</v>
      </c>
      <c r="I14" s="63">
        <v>0.75</v>
      </c>
      <c r="J14" s="64">
        <v>0.75</v>
      </c>
      <c r="K14" s="65">
        <f>1800*1.05</f>
        <v>1890</v>
      </c>
      <c r="L14" s="66">
        <f>1620*1.05</f>
        <v>1701</v>
      </c>
      <c r="M14" s="78"/>
      <c r="N14" s="79">
        <f t="shared" si="2"/>
        <v>3590</v>
      </c>
      <c r="O14" s="80">
        <f t="shared" si="0"/>
        <v>3591</v>
      </c>
      <c r="P14" s="81">
        <f t="shared" si="1"/>
        <v>2690</v>
      </c>
    </row>
    <row r="15" spans="1:22" ht="20.100000000000001" customHeight="1" x14ac:dyDescent="0.15">
      <c r="A15" s="115"/>
      <c r="B15" s="69"/>
      <c r="C15" s="59"/>
      <c r="D15" s="60"/>
      <c r="E15" s="60"/>
      <c r="F15" s="72"/>
      <c r="G15" s="72"/>
      <c r="H15" s="70"/>
      <c r="I15" s="63"/>
      <c r="J15" s="64"/>
      <c r="K15" s="65"/>
      <c r="L15" s="66"/>
      <c r="M15" s="78"/>
      <c r="N15" s="79">
        <f t="shared" si="2"/>
        <v>0</v>
      </c>
      <c r="O15" s="80">
        <f t="shared" si="0"/>
        <v>0</v>
      </c>
      <c r="P15" s="81">
        <f t="shared" si="1"/>
        <v>0</v>
      </c>
    </row>
    <row r="16" spans="1:22" ht="20.100000000000001" customHeight="1" x14ac:dyDescent="0.15">
      <c r="A16" s="115"/>
      <c r="B16" s="69" t="s">
        <v>68</v>
      </c>
      <c r="C16" s="59"/>
      <c r="D16" s="71">
        <v>0.375</v>
      </c>
      <c r="E16" s="71">
        <v>0.70833333333333337</v>
      </c>
      <c r="F16" s="72" t="s">
        <v>40</v>
      </c>
      <c r="G16" s="72" t="s">
        <v>41</v>
      </c>
      <c r="H16" s="70" t="s">
        <v>23</v>
      </c>
      <c r="I16" s="63">
        <v>1</v>
      </c>
      <c r="J16" s="64">
        <v>1</v>
      </c>
      <c r="K16" s="65">
        <f>36000*1.05</f>
        <v>37800</v>
      </c>
      <c r="L16" s="66"/>
      <c r="M16" s="78"/>
      <c r="N16" s="79">
        <f t="shared" si="2"/>
        <v>37800</v>
      </c>
      <c r="O16" s="80">
        <f t="shared" si="0"/>
        <v>37800</v>
      </c>
      <c r="P16" s="81">
        <f t="shared" si="1"/>
        <v>37800</v>
      </c>
    </row>
    <row r="17" spans="1:16" ht="20.100000000000001" customHeight="1" x14ac:dyDescent="0.15">
      <c r="A17" s="115"/>
      <c r="B17" s="69"/>
      <c r="C17" s="59"/>
      <c r="D17" s="71"/>
      <c r="E17" s="71"/>
      <c r="F17" s="72"/>
      <c r="G17" s="72"/>
      <c r="H17" s="70"/>
      <c r="I17" s="63"/>
      <c r="J17" s="64"/>
      <c r="K17" s="65"/>
      <c r="L17" s="66"/>
      <c r="M17" s="78"/>
      <c r="N17" s="79">
        <f t="shared" si="2"/>
        <v>0</v>
      </c>
      <c r="O17" s="80">
        <f t="shared" si="0"/>
        <v>0</v>
      </c>
      <c r="P17" s="81">
        <f t="shared" si="1"/>
        <v>0</v>
      </c>
    </row>
    <row r="18" spans="1:16" ht="20.100000000000001" customHeight="1" x14ac:dyDescent="0.15">
      <c r="A18" s="115"/>
      <c r="B18" s="69"/>
      <c r="C18" s="59"/>
      <c r="D18" s="71"/>
      <c r="E18" s="71"/>
      <c r="F18" s="72"/>
      <c r="G18" s="72"/>
      <c r="H18" s="70"/>
      <c r="I18" s="63"/>
      <c r="J18" s="64"/>
      <c r="K18" s="65"/>
      <c r="L18" s="66"/>
      <c r="M18" s="78"/>
      <c r="N18" s="79">
        <f t="shared" si="2"/>
        <v>0</v>
      </c>
      <c r="O18" s="80">
        <f t="shared" si="0"/>
        <v>0</v>
      </c>
      <c r="P18" s="81">
        <f t="shared" si="1"/>
        <v>0</v>
      </c>
    </row>
    <row r="19" spans="1:16" ht="20.100000000000001" customHeight="1" x14ac:dyDescent="0.15">
      <c r="A19" s="115"/>
      <c r="B19" s="69"/>
      <c r="C19" s="59"/>
      <c r="D19" s="71"/>
      <c r="E19" s="71"/>
      <c r="F19" s="72"/>
      <c r="G19" s="72"/>
      <c r="H19" s="70"/>
      <c r="I19" s="63"/>
      <c r="J19" s="64"/>
      <c r="K19" s="65"/>
      <c r="L19" s="66"/>
      <c r="M19" s="78"/>
      <c r="N19" s="79">
        <f t="shared" si="2"/>
        <v>0</v>
      </c>
      <c r="O19" s="80">
        <f t="shared" si="0"/>
        <v>0</v>
      </c>
      <c r="P19" s="81">
        <f t="shared" si="1"/>
        <v>0</v>
      </c>
    </row>
    <row r="20" spans="1:16" ht="20.100000000000001" customHeight="1" x14ac:dyDescent="0.15">
      <c r="A20" s="115"/>
      <c r="B20" s="69"/>
      <c r="C20" s="59"/>
      <c r="D20" s="71"/>
      <c r="E20" s="71"/>
      <c r="F20" s="72"/>
      <c r="G20" s="72"/>
      <c r="H20" s="70"/>
      <c r="I20" s="63"/>
      <c r="J20" s="64"/>
      <c r="K20" s="65"/>
      <c r="L20" s="66"/>
      <c r="M20" s="78"/>
      <c r="N20" s="79">
        <f t="shared" si="2"/>
        <v>0</v>
      </c>
      <c r="O20" s="80">
        <f t="shared" si="0"/>
        <v>0</v>
      </c>
      <c r="P20" s="81">
        <f t="shared" si="1"/>
        <v>0</v>
      </c>
    </row>
    <row r="21" spans="1:16" ht="20.100000000000001" customHeight="1" x14ac:dyDescent="0.15">
      <c r="A21" s="115"/>
      <c r="B21" s="69"/>
      <c r="C21" s="59"/>
      <c r="D21" s="71"/>
      <c r="E21" s="71"/>
      <c r="F21" s="72"/>
      <c r="G21" s="72"/>
      <c r="H21" s="70"/>
      <c r="I21" s="63"/>
      <c r="J21" s="64"/>
      <c r="K21" s="65"/>
      <c r="L21" s="66"/>
      <c r="M21" s="78"/>
      <c r="N21" s="79">
        <f t="shared" si="2"/>
        <v>0</v>
      </c>
      <c r="O21" s="80">
        <f t="shared" si="0"/>
        <v>0</v>
      </c>
      <c r="P21" s="81">
        <f t="shared" si="1"/>
        <v>0</v>
      </c>
    </row>
    <row r="22" spans="1:16" ht="20.100000000000001" customHeight="1" x14ac:dyDescent="0.15">
      <c r="A22" s="115"/>
      <c r="B22" s="69"/>
      <c r="C22" s="59"/>
      <c r="D22" s="71"/>
      <c r="E22" s="71"/>
      <c r="F22" s="72"/>
      <c r="G22" s="72"/>
      <c r="H22" s="70"/>
      <c r="I22" s="63"/>
      <c r="J22" s="64"/>
      <c r="K22" s="65"/>
      <c r="L22" s="66"/>
      <c r="M22" s="78"/>
      <c r="N22" s="79">
        <f t="shared" si="2"/>
        <v>0</v>
      </c>
      <c r="O22" s="80">
        <f t="shared" si="0"/>
        <v>0</v>
      </c>
      <c r="P22" s="81">
        <f t="shared" si="1"/>
        <v>0</v>
      </c>
    </row>
    <row r="23" spans="1:16" ht="19.5" customHeight="1" x14ac:dyDescent="0.15">
      <c r="A23" s="115"/>
      <c r="B23" s="69"/>
      <c r="C23" s="59"/>
      <c r="D23" s="71"/>
      <c r="E23" s="71"/>
      <c r="F23" s="72"/>
      <c r="G23" s="72"/>
      <c r="H23" s="70"/>
      <c r="I23" s="63"/>
      <c r="J23" s="64"/>
      <c r="K23" s="65"/>
      <c r="L23" s="66"/>
      <c r="M23" s="78"/>
      <c r="N23" s="79">
        <f t="shared" si="2"/>
        <v>0</v>
      </c>
      <c r="O23" s="80">
        <f t="shared" si="0"/>
        <v>0</v>
      </c>
      <c r="P23" s="81">
        <f t="shared" si="1"/>
        <v>0</v>
      </c>
    </row>
    <row r="24" spans="1:16" ht="20.100000000000001" customHeight="1" x14ac:dyDescent="0.15">
      <c r="A24" s="115"/>
      <c r="B24" s="69"/>
      <c r="C24" s="59"/>
      <c r="D24" s="71"/>
      <c r="E24" s="71"/>
      <c r="F24" s="72"/>
      <c r="G24" s="72"/>
      <c r="H24" s="70"/>
      <c r="I24" s="63"/>
      <c r="J24" s="64"/>
      <c r="K24" s="65"/>
      <c r="L24" s="66"/>
      <c r="M24" s="78"/>
      <c r="N24" s="79">
        <f t="shared" si="2"/>
        <v>0</v>
      </c>
      <c r="O24" s="80">
        <f t="shared" si="0"/>
        <v>0</v>
      </c>
      <c r="P24" s="81">
        <f t="shared" si="1"/>
        <v>0</v>
      </c>
    </row>
    <row r="25" spans="1:16" ht="20.100000000000001" customHeight="1" x14ac:dyDescent="0.15">
      <c r="A25" s="115"/>
      <c r="B25" s="69"/>
      <c r="C25" s="59"/>
      <c r="D25" s="71"/>
      <c r="E25" s="71"/>
      <c r="F25" s="72"/>
      <c r="G25" s="72"/>
      <c r="H25" s="70"/>
      <c r="I25" s="63"/>
      <c r="J25" s="64"/>
      <c r="K25" s="65"/>
      <c r="L25" s="66"/>
      <c r="M25" s="78"/>
      <c r="N25" s="79">
        <f t="shared" si="2"/>
        <v>0</v>
      </c>
      <c r="O25" s="80">
        <f t="shared" si="0"/>
        <v>0</v>
      </c>
      <c r="P25" s="81">
        <f t="shared" si="1"/>
        <v>0</v>
      </c>
    </row>
    <row r="26" spans="1:16" ht="20.100000000000001" customHeight="1" x14ac:dyDescent="0.15">
      <c r="A26" s="115"/>
      <c r="B26" s="69"/>
      <c r="C26" s="59"/>
      <c r="D26" s="71"/>
      <c r="E26" s="71"/>
      <c r="F26" s="72"/>
      <c r="G26" s="72"/>
      <c r="H26" s="70"/>
      <c r="I26" s="63"/>
      <c r="J26" s="64"/>
      <c r="K26" s="65"/>
      <c r="L26" s="66"/>
      <c r="M26" s="78"/>
      <c r="N26" s="79">
        <f t="shared" si="2"/>
        <v>0</v>
      </c>
      <c r="O26" s="80">
        <f t="shared" si="0"/>
        <v>0</v>
      </c>
      <c r="P26" s="81">
        <f t="shared" si="1"/>
        <v>0</v>
      </c>
    </row>
    <row r="27" spans="1:16" ht="20.100000000000001" customHeight="1" x14ac:dyDescent="0.15">
      <c r="A27" s="115"/>
      <c r="B27" s="69"/>
      <c r="C27" s="59"/>
      <c r="D27" s="71"/>
      <c r="E27" s="71"/>
      <c r="F27" s="72"/>
      <c r="G27" s="72"/>
      <c r="H27" s="70"/>
      <c r="I27" s="63"/>
      <c r="J27" s="64"/>
      <c r="K27" s="65"/>
      <c r="L27" s="66"/>
      <c r="M27" s="78"/>
      <c r="N27" s="79">
        <f t="shared" si="2"/>
        <v>0</v>
      </c>
      <c r="O27" s="80">
        <f t="shared" si="0"/>
        <v>0</v>
      </c>
      <c r="P27" s="81">
        <f t="shared" si="1"/>
        <v>0</v>
      </c>
    </row>
    <row r="28" spans="1:16" ht="20.100000000000001" customHeight="1" x14ac:dyDescent="0.15">
      <c r="A28" s="115"/>
      <c r="B28" s="69"/>
      <c r="C28" s="59"/>
      <c r="D28" s="71"/>
      <c r="E28" s="71"/>
      <c r="F28" s="72"/>
      <c r="G28" s="72"/>
      <c r="H28" s="70"/>
      <c r="I28" s="63"/>
      <c r="J28" s="64"/>
      <c r="K28" s="65"/>
      <c r="L28" s="66"/>
      <c r="M28" s="78"/>
      <c r="N28" s="79">
        <f t="shared" si="2"/>
        <v>0</v>
      </c>
      <c r="O28" s="80">
        <f t="shared" si="0"/>
        <v>0</v>
      </c>
      <c r="P28" s="81">
        <f t="shared" si="1"/>
        <v>0</v>
      </c>
    </row>
    <row r="29" spans="1:16" ht="20.100000000000001" customHeight="1" x14ac:dyDescent="0.15">
      <c r="A29" s="115"/>
      <c r="B29" s="69"/>
      <c r="C29" s="59"/>
      <c r="D29" s="71"/>
      <c r="E29" s="71"/>
      <c r="F29" s="72"/>
      <c r="G29" s="72"/>
      <c r="H29" s="70"/>
      <c r="I29" s="63"/>
      <c r="J29" s="64"/>
      <c r="K29" s="65"/>
      <c r="L29" s="66"/>
      <c r="M29" s="78"/>
      <c r="N29" s="79">
        <f t="shared" si="2"/>
        <v>0</v>
      </c>
      <c r="O29" s="80">
        <f t="shared" si="0"/>
        <v>0</v>
      </c>
      <c r="P29" s="81">
        <f t="shared" si="1"/>
        <v>0</v>
      </c>
    </row>
    <row r="30" spans="1:16" ht="20.100000000000001" customHeight="1" x14ac:dyDescent="0.15">
      <c r="A30" s="115"/>
      <c r="B30" s="69"/>
      <c r="C30" s="59"/>
      <c r="D30" s="71"/>
      <c r="E30" s="71"/>
      <c r="F30" s="72"/>
      <c r="G30" s="72"/>
      <c r="H30" s="70"/>
      <c r="I30" s="63"/>
      <c r="J30" s="64"/>
      <c r="K30" s="65"/>
      <c r="L30" s="66"/>
      <c r="M30" s="78"/>
      <c r="N30" s="79">
        <f t="shared" si="2"/>
        <v>0</v>
      </c>
      <c r="O30" s="80">
        <f t="shared" si="0"/>
        <v>0</v>
      </c>
      <c r="P30" s="81">
        <f t="shared" si="1"/>
        <v>0</v>
      </c>
    </row>
    <row r="31" spans="1:16" ht="20.100000000000001" customHeight="1" x14ac:dyDescent="0.15">
      <c r="A31" s="115"/>
      <c r="B31" s="69"/>
      <c r="C31" s="59"/>
      <c r="D31" s="71"/>
      <c r="E31" s="71"/>
      <c r="F31" s="72"/>
      <c r="G31" s="72"/>
      <c r="H31" s="70"/>
      <c r="I31" s="63"/>
      <c r="J31" s="64"/>
      <c r="K31" s="65"/>
      <c r="L31" s="66"/>
      <c r="M31" s="78"/>
      <c r="N31" s="79">
        <f t="shared" si="2"/>
        <v>0</v>
      </c>
      <c r="O31" s="80">
        <f t="shared" si="0"/>
        <v>0</v>
      </c>
      <c r="P31" s="81">
        <f t="shared" si="1"/>
        <v>0</v>
      </c>
    </row>
    <row r="32" spans="1:16" ht="20.100000000000001" customHeight="1" x14ac:dyDescent="0.15">
      <c r="A32" s="115"/>
      <c r="B32" s="69"/>
      <c r="C32" s="59"/>
      <c r="D32" s="71"/>
      <c r="E32" s="71"/>
      <c r="F32" s="72"/>
      <c r="G32" s="72"/>
      <c r="H32" s="70"/>
      <c r="I32" s="63"/>
      <c r="J32" s="64"/>
      <c r="K32" s="65"/>
      <c r="L32" s="66"/>
      <c r="M32" s="78"/>
      <c r="N32" s="79">
        <f t="shared" si="2"/>
        <v>0</v>
      </c>
      <c r="O32" s="80">
        <f t="shared" si="0"/>
        <v>0</v>
      </c>
      <c r="P32" s="81">
        <f t="shared" si="1"/>
        <v>0</v>
      </c>
    </row>
    <row r="33" spans="1:16" ht="20.100000000000001" customHeight="1" x14ac:dyDescent="0.15">
      <c r="A33" s="115"/>
      <c r="B33" s="69"/>
      <c r="C33" s="59"/>
      <c r="D33" s="71"/>
      <c r="E33" s="71"/>
      <c r="F33" s="72"/>
      <c r="G33" s="72"/>
      <c r="H33" s="70"/>
      <c r="I33" s="63"/>
      <c r="J33" s="64"/>
      <c r="K33" s="65"/>
      <c r="L33" s="66"/>
      <c r="M33" s="78"/>
      <c r="N33" s="79">
        <f t="shared" si="2"/>
        <v>0</v>
      </c>
      <c r="O33" s="80">
        <f t="shared" si="0"/>
        <v>0</v>
      </c>
      <c r="P33" s="81">
        <f t="shared" si="1"/>
        <v>0</v>
      </c>
    </row>
    <row r="34" spans="1:16" ht="20.100000000000001" customHeight="1" thickBot="1" x14ac:dyDescent="0.2">
      <c r="A34" s="115"/>
      <c r="B34" s="69"/>
      <c r="C34" s="73"/>
      <c r="D34" s="71"/>
      <c r="E34" s="71"/>
      <c r="F34" s="72"/>
      <c r="G34" s="72"/>
      <c r="H34" s="70"/>
      <c r="I34" s="63"/>
      <c r="J34" s="74"/>
      <c r="K34" s="75"/>
      <c r="L34" s="76"/>
      <c r="M34" s="82"/>
      <c r="N34" s="79">
        <f t="shared" si="2"/>
        <v>0</v>
      </c>
      <c r="O34" s="83">
        <f t="shared" si="0"/>
        <v>0</v>
      </c>
      <c r="P34" s="84">
        <f t="shared" si="1"/>
        <v>0</v>
      </c>
    </row>
    <row r="35" spans="1:16" ht="20.100000000000001" customHeight="1" thickBot="1" x14ac:dyDescent="0.2">
      <c r="A35" s="115"/>
      <c r="B35" s="118" t="s">
        <v>54</v>
      </c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85">
        <f>SUM(M6:M34)</f>
        <v>4000</v>
      </c>
      <c r="N35" s="86">
        <f>SUM(N6:N34)</f>
        <v>119160</v>
      </c>
      <c r="O35" s="87">
        <f>SUM(O6:O34)</f>
        <v>115185</v>
      </c>
      <c r="P35" s="52">
        <f>SUM(P6:P34)</f>
        <v>97900</v>
      </c>
    </row>
    <row r="36" spans="1:16" ht="17.25" x14ac:dyDescent="0.2">
      <c r="A36" s="115"/>
      <c r="B36" s="42" t="s">
        <v>55</v>
      </c>
      <c r="C36" s="9"/>
      <c r="M36" s="54" t="s">
        <v>57</v>
      </c>
      <c r="N36" s="54" t="s">
        <v>56</v>
      </c>
      <c r="O36" s="54"/>
      <c r="P36" s="54" t="s">
        <v>58</v>
      </c>
    </row>
    <row r="37" spans="1:16" ht="17.25" x14ac:dyDescent="0.2">
      <c r="A37" s="115"/>
      <c r="B37" s="42" t="s">
        <v>83</v>
      </c>
    </row>
    <row r="38" spans="1:16" ht="17.25" x14ac:dyDescent="0.2">
      <c r="A38" s="115"/>
      <c r="B38" s="43" t="s">
        <v>64</v>
      </c>
    </row>
    <row r="39" spans="1:16" x14ac:dyDescent="0.15">
      <c r="A39" s="115"/>
    </row>
  </sheetData>
  <mergeCells count="4">
    <mergeCell ref="A1:A39"/>
    <mergeCell ref="H3:L3"/>
    <mergeCell ref="M3:P3"/>
    <mergeCell ref="B35:L35"/>
  </mergeCells>
  <phoneticPr fontId="2"/>
  <dataValidations count="3">
    <dataValidation type="list" allowBlank="1" showInputMessage="1" showErrorMessage="1" sqref="I6:J34" xr:uid="{00000000-0002-0000-0300-000000000000}">
      <formula1>補助率</formula1>
    </dataValidation>
    <dataValidation type="list" allowBlank="1" showInputMessage="1" showErrorMessage="1" sqref="H6:H34" xr:uid="{00000000-0002-0000-0300-000001000000}">
      <formula1>備考</formula1>
    </dataValidation>
    <dataValidation type="list" allowBlank="1" showInputMessage="1" showErrorMessage="1" sqref="C6:C34" xr:uid="{00000000-0002-0000-0300-000002000000}">
      <formula1>曜日①</formula1>
    </dataValidation>
  </dataValidations>
  <printOptions horizontalCentered="1"/>
  <pageMargins left="0.18" right="0.19685039370078741" top="0.2" bottom="0.19685039370078741" header="0.23622047244094491" footer="0.19685039370078741"/>
  <pageSetup paperSize="9" scale="7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888F-465C-4F09-BADF-08FDD6B93A7E}">
  <sheetPr>
    <tabColor rgb="FF00B050"/>
  </sheetPr>
  <dimension ref="A1:V39"/>
  <sheetViews>
    <sheetView zoomScale="75" zoomScaleNormal="75" workbookViewId="0">
      <pane xSplit="1" ySplit="5" topLeftCell="B6" activePane="bottomRight" state="frozen"/>
      <selection activeCell="G13" sqref="G13"/>
      <selection pane="topRight" activeCell="G13" sqref="G13"/>
      <selection pane="bottomLeft" activeCell="G13" sqref="G13"/>
      <selection pane="bottomRight" activeCell="B1" sqref="B1"/>
    </sheetView>
  </sheetViews>
  <sheetFormatPr defaultRowHeight="13.5" x14ac:dyDescent="0.15"/>
  <cols>
    <col min="1" max="1" width="4.75" style="9" customWidth="1"/>
    <col min="2" max="2" width="12.625" style="9" customWidth="1"/>
    <col min="3" max="3" width="5.875" style="15" customWidth="1"/>
    <col min="4" max="5" width="7.25" style="9" customWidth="1"/>
    <col min="6" max="6" width="25.625" style="9" customWidth="1"/>
    <col min="7" max="7" width="42.75" style="9" bestFit="1" customWidth="1"/>
    <col min="8" max="8" width="8.625" style="9" customWidth="1"/>
    <col min="9" max="14" width="10.625" style="9" customWidth="1"/>
    <col min="15" max="15" width="13.125" style="9" bestFit="1" customWidth="1"/>
    <col min="16" max="16" width="12" style="88" bestFit="1" customWidth="1"/>
    <col min="17" max="16384" width="9" style="9"/>
  </cols>
  <sheetData>
    <row r="1" spans="1:22" ht="30" customHeight="1" x14ac:dyDescent="0.15">
      <c r="A1" s="120" t="s">
        <v>9</v>
      </c>
    </row>
    <row r="2" spans="1:22" ht="30" customHeight="1" x14ac:dyDescent="0.2">
      <c r="A2" s="120"/>
      <c r="B2" s="89" t="s">
        <v>74</v>
      </c>
      <c r="D2" s="90"/>
      <c r="E2" s="90"/>
      <c r="G2" s="91"/>
      <c r="I2" s="92"/>
      <c r="J2" s="20"/>
      <c r="K2" s="88"/>
      <c r="L2" s="88"/>
      <c r="M2" s="88"/>
      <c r="N2" s="88"/>
      <c r="O2" s="88"/>
    </row>
    <row r="3" spans="1:22" ht="29.25" customHeight="1" x14ac:dyDescent="0.2">
      <c r="A3" s="120"/>
      <c r="B3" s="93"/>
      <c r="D3" s="90"/>
      <c r="E3" s="90"/>
      <c r="F3" s="90"/>
      <c r="H3" s="116" t="s">
        <v>72</v>
      </c>
      <c r="I3" s="116"/>
      <c r="J3" s="116"/>
      <c r="K3" s="116"/>
      <c r="L3" s="116"/>
      <c r="M3" s="117" t="s">
        <v>6</v>
      </c>
      <c r="N3" s="117"/>
      <c r="O3" s="117"/>
      <c r="P3" s="117"/>
    </row>
    <row r="4" spans="1:22" ht="20.100000000000001" customHeight="1" thickBot="1" x14ac:dyDescent="0.25">
      <c r="A4" s="120"/>
      <c r="B4" s="94" t="s">
        <v>8</v>
      </c>
      <c r="D4" s="90"/>
      <c r="E4" s="90"/>
      <c r="F4" s="90"/>
      <c r="G4" s="95"/>
      <c r="H4" s="96"/>
      <c r="I4" s="97"/>
      <c r="J4" s="20"/>
      <c r="K4" s="88"/>
      <c r="L4" s="88"/>
      <c r="M4" s="88"/>
      <c r="N4" s="88"/>
      <c r="O4" s="88"/>
    </row>
    <row r="5" spans="1:22" ht="58.5" thickTop="1" thickBot="1" x14ac:dyDescent="0.2">
      <c r="A5" s="120"/>
      <c r="B5" s="98" t="s">
        <v>0</v>
      </c>
      <c r="C5" s="99" t="s">
        <v>1</v>
      </c>
      <c r="D5" s="100" t="s">
        <v>25</v>
      </c>
      <c r="E5" s="100" t="s">
        <v>26</v>
      </c>
      <c r="F5" s="99" t="s">
        <v>2</v>
      </c>
      <c r="G5" s="99" t="s">
        <v>3</v>
      </c>
      <c r="H5" s="99" t="s">
        <v>7</v>
      </c>
      <c r="I5" s="101" t="s">
        <v>84</v>
      </c>
      <c r="J5" s="102" t="s">
        <v>80</v>
      </c>
      <c r="K5" s="103" t="s">
        <v>52</v>
      </c>
      <c r="L5" s="104" t="s">
        <v>53</v>
      </c>
      <c r="M5" s="105" t="s">
        <v>63</v>
      </c>
      <c r="N5" s="106" t="s">
        <v>59</v>
      </c>
      <c r="O5" s="107" t="s">
        <v>81</v>
      </c>
      <c r="P5" s="108" t="s">
        <v>82</v>
      </c>
    </row>
    <row r="6" spans="1:22" ht="19.5" customHeight="1" x14ac:dyDescent="0.15">
      <c r="A6" s="120"/>
      <c r="B6" s="58">
        <v>43752</v>
      </c>
      <c r="C6" s="59" t="s">
        <v>42</v>
      </c>
      <c r="D6" s="60">
        <v>0.375</v>
      </c>
      <c r="E6" s="60">
        <v>0.75</v>
      </c>
      <c r="F6" s="61" t="s">
        <v>29</v>
      </c>
      <c r="G6" s="61" t="s">
        <v>30</v>
      </c>
      <c r="H6" s="62" t="s">
        <v>27</v>
      </c>
      <c r="I6" s="63">
        <v>1</v>
      </c>
      <c r="J6" s="64">
        <v>0.5</v>
      </c>
      <c r="K6" s="65">
        <f>12600*1.05</f>
        <v>13230</v>
      </c>
      <c r="L6" s="66">
        <f>13500*1.05</f>
        <v>14175</v>
      </c>
      <c r="M6" s="67"/>
      <c r="N6" s="68">
        <f t="shared" ref="N6:N34" si="0">ROUNDDOWN(SUM(K6+L6+M6),-1)</f>
        <v>27400</v>
      </c>
      <c r="O6" s="109">
        <f t="shared" ref="O6:O34" si="1">SUM(K6:L6)</f>
        <v>27405</v>
      </c>
      <c r="P6" s="110">
        <f t="shared" ref="P6:P34" si="2">ROUNDDOWN(I6*K6+J6*L6,-1)</f>
        <v>20310</v>
      </c>
    </row>
    <row r="7" spans="1:22" ht="20.100000000000001" customHeight="1" x14ac:dyDescent="0.15">
      <c r="A7" s="120"/>
      <c r="B7" s="69">
        <v>43772</v>
      </c>
      <c r="C7" s="59" t="s">
        <v>50</v>
      </c>
      <c r="D7" s="60">
        <v>0.375</v>
      </c>
      <c r="E7" s="60">
        <v>0.75</v>
      </c>
      <c r="F7" s="61" t="s">
        <v>31</v>
      </c>
      <c r="G7" s="61" t="s">
        <v>32</v>
      </c>
      <c r="H7" s="70" t="s">
        <v>23</v>
      </c>
      <c r="I7" s="63">
        <v>1</v>
      </c>
      <c r="J7" s="64">
        <v>0.5</v>
      </c>
      <c r="K7" s="65">
        <f>13500*1.05</f>
        <v>14175</v>
      </c>
      <c r="L7" s="66"/>
      <c r="M7" s="67"/>
      <c r="N7" s="68">
        <f t="shared" si="0"/>
        <v>14170</v>
      </c>
      <c r="O7" s="109">
        <f t="shared" si="1"/>
        <v>14175</v>
      </c>
      <c r="P7" s="110">
        <f t="shared" si="2"/>
        <v>14170</v>
      </c>
    </row>
    <row r="8" spans="1:22" ht="20.100000000000001" customHeight="1" x14ac:dyDescent="0.15">
      <c r="A8" s="120"/>
      <c r="B8" s="69">
        <v>43792</v>
      </c>
      <c r="C8" s="59" t="s">
        <v>50</v>
      </c>
      <c r="D8" s="71">
        <v>0.375</v>
      </c>
      <c r="E8" s="71">
        <v>0.70833333333333337</v>
      </c>
      <c r="F8" s="72" t="s">
        <v>34</v>
      </c>
      <c r="G8" s="61" t="s">
        <v>35</v>
      </c>
      <c r="H8" s="70" t="s">
        <v>33</v>
      </c>
      <c r="I8" s="63">
        <v>0.75</v>
      </c>
      <c r="J8" s="64">
        <v>0.75</v>
      </c>
      <c r="K8" s="65">
        <f>3040*1.05</f>
        <v>3192</v>
      </c>
      <c r="L8" s="66">
        <f>1440*1.05</f>
        <v>1512</v>
      </c>
      <c r="M8" s="67"/>
      <c r="N8" s="68">
        <f t="shared" si="0"/>
        <v>4700</v>
      </c>
      <c r="O8" s="109">
        <f t="shared" si="1"/>
        <v>4704</v>
      </c>
      <c r="P8" s="110">
        <f t="shared" si="2"/>
        <v>3520</v>
      </c>
    </row>
    <row r="9" spans="1:22" ht="20.100000000000001" customHeight="1" x14ac:dyDescent="0.15">
      <c r="A9" s="120"/>
      <c r="B9" s="69">
        <v>43499</v>
      </c>
      <c r="C9" s="59" t="s">
        <v>49</v>
      </c>
      <c r="D9" s="71">
        <v>0.375</v>
      </c>
      <c r="E9" s="71">
        <v>0.58333333333333337</v>
      </c>
      <c r="F9" s="72" t="s">
        <v>36</v>
      </c>
      <c r="G9" s="61" t="s">
        <v>37</v>
      </c>
      <c r="H9" s="70" t="s">
        <v>27</v>
      </c>
      <c r="I9" s="63">
        <v>0.5</v>
      </c>
      <c r="J9" s="64">
        <v>0.5</v>
      </c>
      <c r="K9" s="65">
        <f>1000*1.05</f>
        <v>1050</v>
      </c>
      <c r="L9" s="66">
        <f>900*1.05</f>
        <v>945</v>
      </c>
      <c r="M9" s="67">
        <v>4000</v>
      </c>
      <c r="N9" s="68">
        <f t="shared" si="0"/>
        <v>5990</v>
      </c>
      <c r="O9" s="109">
        <f t="shared" si="1"/>
        <v>1995</v>
      </c>
      <c r="P9" s="110">
        <f t="shared" si="2"/>
        <v>990</v>
      </c>
    </row>
    <row r="10" spans="1:22" ht="20.100000000000001" customHeight="1" x14ac:dyDescent="0.15">
      <c r="A10" s="120"/>
      <c r="B10" s="69"/>
      <c r="C10" s="59"/>
      <c r="D10" s="71"/>
      <c r="E10" s="71"/>
      <c r="F10" s="72"/>
      <c r="G10" s="72"/>
      <c r="H10" s="70"/>
      <c r="I10" s="63"/>
      <c r="J10" s="64"/>
      <c r="K10" s="65"/>
      <c r="L10" s="66"/>
      <c r="M10" s="67"/>
      <c r="N10" s="68">
        <f t="shared" si="0"/>
        <v>0</v>
      </c>
      <c r="O10" s="109">
        <f t="shared" si="1"/>
        <v>0</v>
      </c>
      <c r="P10" s="110">
        <f t="shared" si="2"/>
        <v>0</v>
      </c>
    </row>
    <row r="11" spans="1:22" ht="20.100000000000001" customHeight="1" x14ac:dyDescent="0.15">
      <c r="A11" s="120"/>
      <c r="B11" s="69"/>
      <c r="C11" s="59"/>
      <c r="D11" s="71"/>
      <c r="E11" s="71"/>
      <c r="F11" s="72"/>
      <c r="G11" s="72"/>
      <c r="H11" s="70"/>
      <c r="I11" s="63"/>
      <c r="J11" s="64"/>
      <c r="K11" s="65"/>
      <c r="L11" s="66"/>
      <c r="M11" s="67"/>
      <c r="N11" s="68">
        <f t="shared" si="0"/>
        <v>0</v>
      </c>
      <c r="O11" s="109">
        <f t="shared" si="1"/>
        <v>0</v>
      </c>
      <c r="P11" s="110">
        <f t="shared" si="2"/>
        <v>0</v>
      </c>
      <c r="V11" s="20"/>
    </row>
    <row r="12" spans="1:22" ht="19.5" customHeight="1" x14ac:dyDescent="0.15">
      <c r="A12" s="120"/>
      <c r="B12" s="69"/>
      <c r="C12" s="59"/>
      <c r="D12" s="71"/>
      <c r="E12" s="71"/>
      <c r="F12" s="72"/>
      <c r="G12" s="72"/>
      <c r="H12" s="70"/>
      <c r="I12" s="63"/>
      <c r="J12" s="64"/>
      <c r="K12" s="65"/>
      <c r="L12" s="66"/>
      <c r="M12" s="67"/>
      <c r="N12" s="68">
        <f t="shared" si="0"/>
        <v>0</v>
      </c>
      <c r="O12" s="109">
        <f t="shared" si="1"/>
        <v>0</v>
      </c>
      <c r="P12" s="110">
        <f t="shared" si="2"/>
        <v>0</v>
      </c>
    </row>
    <row r="13" spans="1:22" ht="20.100000000000001" customHeight="1" x14ac:dyDescent="0.15">
      <c r="A13" s="120"/>
      <c r="B13" s="69">
        <v>43478</v>
      </c>
      <c r="C13" s="59" t="s">
        <v>49</v>
      </c>
      <c r="D13" s="60">
        <v>0.375</v>
      </c>
      <c r="E13" s="60">
        <v>0.75</v>
      </c>
      <c r="F13" s="72" t="s">
        <v>28</v>
      </c>
      <c r="G13" s="72" t="s">
        <v>39</v>
      </c>
      <c r="H13" s="70" t="s">
        <v>33</v>
      </c>
      <c r="I13" s="63">
        <v>1</v>
      </c>
      <c r="J13" s="64">
        <v>0.5</v>
      </c>
      <c r="K13" s="65">
        <f>10800*1.05</f>
        <v>11340</v>
      </c>
      <c r="L13" s="66">
        <f>13500*1.05</f>
        <v>14175</v>
      </c>
      <c r="M13" s="67"/>
      <c r="N13" s="68">
        <f t="shared" si="0"/>
        <v>25510</v>
      </c>
      <c r="O13" s="109">
        <f t="shared" si="1"/>
        <v>25515</v>
      </c>
      <c r="P13" s="110">
        <f t="shared" si="2"/>
        <v>18420</v>
      </c>
    </row>
    <row r="14" spans="1:22" ht="20.100000000000001" customHeight="1" x14ac:dyDescent="0.15">
      <c r="A14" s="120"/>
      <c r="B14" s="69">
        <v>43478</v>
      </c>
      <c r="C14" s="59" t="s">
        <v>49</v>
      </c>
      <c r="D14" s="60">
        <v>0.375</v>
      </c>
      <c r="E14" s="60">
        <v>0.75</v>
      </c>
      <c r="F14" s="72" t="s">
        <v>38</v>
      </c>
      <c r="G14" s="72" t="s">
        <v>39</v>
      </c>
      <c r="H14" s="70" t="s">
        <v>33</v>
      </c>
      <c r="I14" s="63">
        <v>0.75</v>
      </c>
      <c r="J14" s="64">
        <v>0.75</v>
      </c>
      <c r="K14" s="65">
        <f>1800*1.05</f>
        <v>1890</v>
      </c>
      <c r="L14" s="66">
        <f>1620*1.05</f>
        <v>1701</v>
      </c>
      <c r="M14" s="67"/>
      <c r="N14" s="68">
        <f t="shared" si="0"/>
        <v>3590</v>
      </c>
      <c r="O14" s="109">
        <f t="shared" si="1"/>
        <v>3591</v>
      </c>
      <c r="P14" s="110">
        <f t="shared" si="2"/>
        <v>2690</v>
      </c>
    </row>
    <row r="15" spans="1:22" ht="20.100000000000001" customHeight="1" x14ac:dyDescent="0.15">
      <c r="A15" s="120"/>
      <c r="B15" s="69"/>
      <c r="C15" s="59"/>
      <c r="D15" s="60"/>
      <c r="E15" s="60"/>
      <c r="F15" s="72"/>
      <c r="G15" s="72"/>
      <c r="H15" s="70"/>
      <c r="I15" s="63"/>
      <c r="J15" s="64"/>
      <c r="K15" s="65"/>
      <c r="L15" s="66"/>
      <c r="M15" s="67"/>
      <c r="N15" s="68">
        <f t="shared" si="0"/>
        <v>0</v>
      </c>
      <c r="O15" s="109">
        <f t="shared" si="1"/>
        <v>0</v>
      </c>
      <c r="P15" s="110">
        <f t="shared" si="2"/>
        <v>0</v>
      </c>
    </row>
    <row r="16" spans="1:22" ht="20.100000000000001" customHeight="1" x14ac:dyDescent="0.15">
      <c r="A16" s="120"/>
      <c r="B16" s="69" t="s">
        <v>73</v>
      </c>
      <c r="C16" s="59"/>
      <c r="D16" s="71">
        <v>0.375</v>
      </c>
      <c r="E16" s="71">
        <v>0.70833333333333337</v>
      </c>
      <c r="F16" s="72" t="s">
        <v>40</v>
      </c>
      <c r="G16" s="72" t="s">
        <v>41</v>
      </c>
      <c r="H16" s="70" t="s">
        <v>23</v>
      </c>
      <c r="I16" s="63">
        <v>1</v>
      </c>
      <c r="J16" s="64">
        <v>1</v>
      </c>
      <c r="K16" s="65">
        <f>36000*1.05</f>
        <v>37800</v>
      </c>
      <c r="L16" s="66"/>
      <c r="M16" s="67"/>
      <c r="N16" s="68">
        <f t="shared" si="0"/>
        <v>37800</v>
      </c>
      <c r="O16" s="109">
        <f t="shared" si="1"/>
        <v>37800</v>
      </c>
      <c r="P16" s="110">
        <f t="shared" si="2"/>
        <v>37800</v>
      </c>
    </row>
    <row r="17" spans="1:16" ht="20.100000000000001" customHeight="1" x14ac:dyDescent="0.15">
      <c r="A17" s="120"/>
      <c r="B17" s="69"/>
      <c r="C17" s="59"/>
      <c r="D17" s="71"/>
      <c r="E17" s="71"/>
      <c r="F17" s="72"/>
      <c r="G17" s="72"/>
      <c r="H17" s="70"/>
      <c r="I17" s="63"/>
      <c r="J17" s="64"/>
      <c r="K17" s="65"/>
      <c r="L17" s="66"/>
      <c r="M17" s="67"/>
      <c r="N17" s="68">
        <f t="shared" si="0"/>
        <v>0</v>
      </c>
      <c r="O17" s="109">
        <f t="shared" si="1"/>
        <v>0</v>
      </c>
      <c r="P17" s="110">
        <f t="shared" si="2"/>
        <v>0</v>
      </c>
    </row>
    <row r="18" spans="1:16" ht="20.100000000000001" customHeight="1" x14ac:dyDescent="0.15">
      <c r="A18" s="120"/>
      <c r="B18" s="69"/>
      <c r="C18" s="59"/>
      <c r="D18" s="71"/>
      <c r="E18" s="71"/>
      <c r="F18" s="72"/>
      <c r="G18" s="72"/>
      <c r="H18" s="70"/>
      <c r="I18" s="63"/>
      <c r="J18" s="64"/>
      <c r="K18" s="65"/>
      <c r="L18" s="66"/>
      <c r="M18" s="67"/>
      <c r="N18" s="68">
        <f t="shared" si="0"/>
        <v>0</v>
      </c>
      <c r="O18" s="109">
        <f t="shared" si="1"/>
        <v>0</v>
      </c>
      <c r="P18" s="110">
        <f t="shared" si="2"/>
        <v>0</v>
      </c>
    </row>
    <row r="19" spans="1:16" ht="20.100000000000001" customHeight="1" x14ac:dyDescent="0.15">
      <c r="A19" s="120"/>
      <c r="B19" s="69"/>
      <c r="C19" s="59"/>
      <c r="D19" s="71"/>
      <c r="E19" s="71"/>
      <c r="F19" s="72"/>
      <c r="G19" s="72"/>
      <c r="H19" s="70"/>
      <c r="I19" s="63"/>
      <c r="J19" s="64"/>
      <c r="K19" s="65"/>
      <c r="L19" s="66"/>
      <c r="M19" s="67"/>
      <c r="N19" s="68">
        <f t="shared" si="0"/>
        <v>0</v>
      </c>
      <c r="O19" s="109">
        <f t="shared" si="1"/>
        <v>0</v>
      </c>
      <c r="P19" s="110">
        <f t="shared" si="2"/>
        <v>0</v>
      </c>
    </row>
    <row r="20" spans="1:16" ht="20.100000000000001" customHeight="1" x14ac:dyDescent="0.15">
      <c r="A20" s="120"/>
      <c r="B20" s="69"/>
      <c r="C20" s="59"/>
      <c r="D20" s="71"/>
      <c r="E20" s="71"/>
      <c r="F20" s="72"/>
      <c r="G20" s="72"/>
      <c r="H20" s="70"/>
      <c r="I20" s="63"/>
      <c r="J20" s="64"/>
      <c r="K20" s="65"/>
      <c r="L20" s="66"/>
      <c r="M20" s="67"/>
      <c r="N20" s="68">
        <f t="shared" si="0"/>
        <v>0</v>
      </c>
      <c r="O20" s="109">
        <f t="shared" si="1"/>
        <v>0</v>
      </c>
      <c r="P20" s="110">
        <f t="shared" si="2"/>
        <v>0</v>
      </c>
    </row>
    <row r="21" spans="1:16" ht="20.100000000000001" customHeight="1" x14ac:dyDescent="0.15">
      <c r="A21" s="120"/>
      <c r="B21" s="69"/>
      <c r="C21" s="59"/>
      <c r="D21" s="71"/>
      <c r="E21" s="71"/>
      <c r="F21" s="72"/>
      <c r="G21" s="72"/>
      <c r="H21" s="70"/>
      <c r="I21" s="63"/>
      <c r="J21" s="64"/>
      <c r="K21" s="65"/>
      <c r="L21" s="66"/>
      <c r="M21" s="67"/>
      <c r="N21" s="68">
        <f t="shared" si="0"/>
        <v>0</v>
      </c>
      <c r="O21" s="109">
        <f t="shared" si="1"/>
        <v>0</v>
      </c>
      <c r="P21" s="110">
        <f t="shared" si="2"/>
        <v>0</v>
      </c>
    </row>
    <row r="22" spans="1:16" ht="20.100000000000001" customHeight="1" x14ac:dyDescent="0.15">
      <c r="A22" s="120"/>
      <c r="B22" s="69"/>
      <c r="C22" s="59"/>
      <c r="D22" s="71"/>
      <c r="E22" s="71"/>
      <c r="F22" s="72"/>
      <c r="G22" s="72"/>
      <c r="H22" s="70"/>
      <c r="I22" s="63"/>
      <c r="J22" s="64"/>
      <c r="K22" s="65"/>
      <c r="L22" s="66"/>
      <c r="M22" s="67"/>
      <c r="N22" s="68">
        <f t="shared" si="0"/>
        <v>0</v>
      </c>
      <c r="O22" s="109">
        <f t="shared" si="1"/>
        <v>0</v>
      </c>
      <c r="P22" s="110">
        <f t="shared" si="2"/>
        <v>0</v>
      </c>
    </row>
    <row r="23" spans="1:16" ht="19.5" customHeight="1" x14ac:dyDescent="0.15">
      <c r="A23" s="120"/>
      <c r="B23" s="69"/>
      <c r="C23" s="59"/>
      <c r="D23" s="71"/>
      <c r="E23" s="71"/>
      <c r="F23" s="72"/>
      <c r="G23" s="72"/>
      <c r="H23" s="70"/>
      <c r="I23" s="63"/>
      <c r="J23" s="64"/>
      <c r="K23" s="65"/>
      <c r="L23" s="66"/>
      <c r="M23" s="67"/>
      <c r="N23" s="68">
        <f t="shared" si="0"/>
        <v>0</v>
      </c>
      <c r="O23" s="109">
        <f t="shared" si="1"/>
        <v>0</v>
      </c>
      <c r="P23" s="110">
        <f t="shared" si="2"/>
        <v>0</v>
      </c>
    </row>
    <row r="24" spans="1:16" ht="20.100000000000001" customHeight="1" x14ac:dyDescent="0.15">
      <c r="A24" s="120"/>
      <c r="B24" s="69"/>
      <c r="C24" s="59"/>
      <c r="D24" s="71"/>
      <c r="E24" s="71"/>
      <c r="F24" s="72"/>
      <c r="G24" s="72"/>
      <c r="H24" s="70"/>
      <c r="I24" s="63"/>
      <c r="J24" s="64"/>
      <c r="K24" s="65"/>
      <c r="L24" s="66"/>
      <c r="M24" s="67"/>
      <c r="N24" s="68">
        <f t="shared" si="0"/>
        <v>0</v>
      </c>
      <c r="O24" s="109">
        <f t="shared" si="1"/>
        <v>0</v>
      </c>
      <c r="P24" s="110">
        <f t="shared" si="2"/>
        <v>0</v>
      </c>
    </row>
    <row r="25" spans="1:16" ht="20.100000000000001" customHeight="1" x14ac:dyDescent="0.15">
      <c r="A25" s="120"/>
      <c r="B25" s="69"/>
      <c r="C25" s="59"/>
      <c r="D25" s="71"/>
      <c r="E25" s="71"/>
      <c r="F25" s="72"/>
      <c r="G25" s="72"/>
      <c r="H25" s="70"/>
      <c r="I25" s="63"/>
      <c r="J25" s="64"/>
      <c r="K25" s="65"/>
      <c r="L25" s="66"/>
      <c r="M25" s="67"/>
      <c r="N25" s="68">
        <f t="shared" si="0"/>
        <v>0</v>
      </c>
      <c r="O25" s="109">
        <f t="shared" si="1"/>
        <v>0</v>
      </c>
      <c r="P25" s="110">
        <f t="shared" si="2"/>
        <v>0</v>
      </c>
    </row>
    <row r="26" spans="1:16" ht="20.100000000000001" customHeight="1" x14ac:dyDescent="0.15">
      <c r="A26" s="120"/>
      <c r="B26" s="69"/>
      <c r="C26" s="59"/>
      <c r="D26" s="71"/>
      <c r="E26" s="71"/>
      <c r="F26" s="72"/>
      <c r="G26" s="72"/>
      <c r="H26" s="70"/>
      <c r="I26" s="63"/>
      <c r="J26" s="64"/>
      <c r="K26" s="65"/>
      <c r="L26" s="66"/>
      <c r="M26" s="67"/>
      <c r="N26" s="68">
        <f t="shared" si="0"/>
        <v>0</v>
      </c>
      <c r="O26" s="109">
        <f t="shared" si="1"/>
        <v>0</v>
      </c>
      <c r="P26" s="110">
        <f t="shared" si="2"/>
        <v>0</v>
      </c>
    </row>
    <row r="27" spans="1:16" ht="20.100000000000001" customHeight="1" x14ac:dyDescent="0.15">
      <c r="A27" s="120"/>
      <c r="B27" s="69"/>
      <c r="C27" s="59"/>
      <c r="D27" s="71"/>
      <c r="E27" s="71"/>
      <c r="F27" s="72"/>
      <c r="G27" s="72"/>
      <c r="H27" s="70"/>
      <c r="I27" s="63"/>
      <c r="J27" s="64"/>
      <c r="K27" s="65"/>
      <c r="L27" s="66"/>
      <c r="M27" s="67"/>
      <c r="N27" s="68">
        <f t="shared" si="0"/>
        <v>0</v>
      </c>
      <c r="O27" s="109">
        <f t="shared" si="1"/>
        <v>0</v>
      </c>
      <c r="P27" s="110">
        <f t="shared" si="2"/>
        <v>0</v>
      </c>
    </row>
    <row r="28" spans="1:16" ht="20.100000000000001" customHeight="1" x14ac:dyDescent="0.15">
      <c r="A28" s="120"/>
      <c r="B28" s="69"/>
      <c r="C28" s="59"/>
      <c r="D28" s="71"/>
      <c r="E28" s="71"/>
      <c r="F28" s="72"/>
      <c r="G28" s="72"/>
      <c r="H28" s="70"/>
      <c r="I28" s="63"/>
      <c r="J28" s="64"/>
      <c r="K28" s="65"/>
      <c r="L28" s="66"/>
      <c r="M28" s="67"/>
      <c r="N28" s="68">
        <f t="shared" si="0"/>
        <v>0</v>
      </c>
      <c r="O28" s="109">
        <f t="shared" si="1"/>
        <v>0</v>
      </c>
      <c r="P28" s="110">
        <f t="shared" si="2"/>
        <v>0</v>
      </c>
    </row>
    <row r="29" spans="1:16" ht="20.100000000000001" customHeight="1" x14ac:dyDescent="0.15">
      <c r="A29" s="120"/>
      <c r="B29" s="69"/>
      <c r="C29" s="59"/>
      <c r="D29" s="71"/>
      <c r="E29" s="71"/>
      <c r="F29" s="72"/>
      <c r="G29" s="72"/>
      <c r="H29" s="70"/>
      <c r="I29" s="63"/>
      <c r="J29" s="64"/>
      <c r="K29" s="65"/>
      <c r="L29" s="66"/>
      <c r="M29" s="67"/>
      <c r="N29" s="68">
        <f t="shared" si="0"/>
        <v>0</v>
      </c>
      <c r="O29" s="109">
        <f t="shared" si="1"/>
        <v>0</v>
      </c>
      <c r="P29" s="110">
        <f t="shared" si="2"/>
        <v>0</v>
      </c>
    </row>
    <row r="30" spans="1:16" ht="20.100000000000001" customHeight="1" x14ac:dyDescent="0.15">
      <c r="A30" s="120"/>
      <c r="B30" s="69"/>
      <c r="C30" s="59"/>
      <c r="D30" s="71"/>
      <c r="E30" s="71"/>
      <c r="F30" s="72"/>
      <c r="G30" s="72"/>
      <c r="H30" s="70"/>
      <c r="I30" s="63"/>
      <c r="J30" s="64"/>
      <c r="K30" s="65"/>
      <c r="L30" s="66"/>
      <c r="M30" s="67"/>
      <c r="N30" s="68">
        <f t="shared" si="0"/>
        <v>0</v>
      </c>
      <c r="O30" s="109">
        <f t="shared" si="1"/>
        <v>0</v>
      </c>
      <c r="P30" s="110">
        <f t="shared" si="2"/>
        <v>0</v>
      </c>
    </row>
    <row r="31" spans="1:16" ht="20.100000000000001" customHeight="1" x14ac:dyDescent="0.15">
      <c r="A31" s="120"/>
      <c r="B31" s="69"/>
      <c r="C31" s="59"/>
      <c r="D31" s="71"/>
      <c r="E31" s="71"/>
      <c r="F31" s="72"/>
      <c r="G31" s="72"/>
      <c r="H31" s="70"/>
      <c r="I31" s="63"/>
      <c r="J31" s="64"/>
      <c r="K31" s="65"/>
      <c r="L31" s="66"/>
      <c r="M31" s="67"/>
      <c r="N31" s="68">
        <f t="shared" si="0"/>
        <v>0</v>
      </c>
      <c r="O31" s="109">
        <f t="shared" si="1"/>
        <v>0</v>
      </c>
      <c r="P31" s="110">
        <f t="shared" si="2"/>
        <v>0</v>
      </c>
    </row>
    <row r="32" spans="1:16" ht="20.100000000000001" customHeight="1" x14ac:dyDescent="0.15">
      <c r="A32" s="120"/>
      <c r="B32" s="69"/>
      <c r="C32" s="59"/>
      <c r="D32" s="71"/>
      <c r="E32" s="71"/>
      <c r="F32" s="72"/>
      <c r="G32" s="72"/>
      <c r="H32" s="70"/>
      <c r="I32" s="63"/>
      <c r="J32" s="64"/>
      <c r="K32" s="65"/>
      <c r="L32" s="66"/>
      <c r="M32" s="67"/>
      <c r="N32" s="68">
        <f t="shared" si="0"/>
        <v>0</v>
      </c>
      <c r="O32" s="109">
        <f t="shared" si="1"/>
        <v>0</v>
      </c>
      <c r="P32" s="110">
        <f t="shared" si="2"/>
        <v>0</v>
      </c>
    </row>
    <row r="33" spans="1:16" ht="20.100000000000001" customHeight="1" x14ac:dyDescent="0.15">
      <c r="A33" s="120"/>
      <c r="B33" s="69"/>
      <c r="C33" s="59"/>
      <c r="D33" s="71"/>
      <c r="E33" s="71"/>
      <c r="F33" s="72"/>
      <c r="G33" s="72"/>
      <c r="H33" s="70"/>
      <c r="I33" s="63"/>
      <c r="J33" s="64"/>
      <c r="K33" s="65"/>
      <c r="L33" s="66"/>
      <c r="M33" s="67"/>
      <c r="N33" s="68">
        <f t="shared" si="0"/>
        <v>0</v>
      </c>
      <c r="O33" s="109">
        <f t="shared" si="1"/>
        <v>0</v>
      </c>
      <c r="P33" s="110">
        <f t="shared" si="2"/>
        <v>0</v>
      </c>
    </row>
    <row r="34" spans="1:16" ht="20.100000000000001" customHeight="1" thickBot="1" x14ac:dyDescent="0.2">
      <c r="A34" s="120"/>
      <c r="B34" s="69"/>
      <c r="C34" s="73"/>
      <c r="D34" s="71"/>
      <c r="E34" s="71"/>
      <c r="F34" s="72"/>
      <c r="G34" s="72"/>
      <c r="H34" s="70"/>
      <c r="I34" s="63"/>
      <c r="J34" s="74"/>
      <c r="K34" s="75"/>
      <c r="L34" s="76"/>
      <c r="M34" s="77"/>
      <c r="N34" s="68">
        <f t="shared" si="0"/>
        <v>0</v>
      </c>
      <c r="O34" s="111">
        <f t="shared" si="1"/>
        <v>0</v>
      </c>
      <c r="P34" s="112">
        <f t="shared" si="2"/>
        <v>0</v>
      </c>
    </row>
    <row r="35" spans="1:16" ht="20.100000000000001" customHeight="1" thickBot="1" x14ac:dyDescent="0.2">
      <c r="A35" s="120"/>
      <c r="B35" s="118" t="s">
        <v>54</v>
      </c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56">
        <f>SUM(M6:M34)</f>
        <v>4000</v>
      </c>
      <c r="N35" s="53">
        <f>SUM(N6:N34)</f>
        <v>119160</v>
      </c>
      <c r="O35" s="50">
        <f>SUM(O6:O34)</f>
        <v>115185</v>
      </c>
      <c r="P35" s="113">
        <f>SUM(P6:P34)</f>
        <v>97900</v>
      </c>
    </row>
    <row r="36" spans="1:16" ht="17.25" x14ac:dyDescent="0.2">
      <c r="A36" s="120"/>
      <c r="B36" s="42" t="s">
        <v>55</v>
      </c>
      <c r="C36" s="9"/>
      <c r="M36" s="114" t="s">
        <v>57</v>
      </c>
      <c r="N36" s="114" t="s">
        <v>56</v>
      </c>
      <c r="O36" s="114"/>
      <c r="P36" s="114" t="s">
        <v>58</v>
      </c>
    </row>
    <row r="37" spans="1:16" ht="17.25" x14ac:dyDescent="0.2">
      <c r="A37" s="120"/>
      <c r="B37" s="42" t="s">
        <v>83</v>
      </c>
    </row>
    <row r="38" spans="1:16" ht="17.25" x14ac:dyDescent="0.2">
      <c r="A38" s="120"/>
      <c r="B38" s="43" t="s">
        <v>64</v>
      </c>
    </row>
    <row r="39" spans="1:16" x14ac:dyDescent="0.15">
      <c r="A39" s="120"/>
    </row>
  </sheetData>
  <mergeCells count="4">
    <mergeCell ref="A1:A39"/>
    <mergeCell ref="H3:L3"/>
    <mergeCell ref="M3:P3"/>
    <mergeCell ref="B35:L35"/>
  </mergeCells>
  <phoneticPr fontId="2"/>
  <dataValidations count="3">
    <dataValidation type="list" allowBlank="1" showInputMessage="1" showErrorMessage="1" sqref="I6:J34" xr:uid="{C8AEB205-32A5-46EB-84DD-C1470208EAF5}">
      <formula1>補助率</formula1>
    </dataValidation>
    <dataValidation type="list" allowBlank="1" showInputMessage="1" showErrorMessage="1" sqref="H6:H34" xr:uid="{FE1437C5-84A4-41A3-98AE-302AABC6EFC3}">
      <formula1>備考</formula1>
    </dataValidation>
    <dataValidation type="list" allowBlank="1" showInputMessage="1" showErrorMessage="1" sqref="C6:C34" xr:uid="{A9DF0253-65D8-481A-8D46-23A7F4C950CC}">
      <formula1>曜日①</formula1>
    </dataValidation>
  </dataValidations>
  <printOptions horizontalCentered="1"/>
  <pageMargins left="0.18" right="0.19685039370078741" top="0.2" bottom="0.19685039370078741" header="0.23622047244094491" footer="0.19685039370078741"/>
  <pageSetup paperSize="9" scale="7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126C-13AB-44AC-A8E8-2BDAF9698D3D}">
  <sheetPr>
    <tabColor rgb="FF00B050"/>
  </sheetPr>
  <dimension ref="A1:V39"/>
  <sheetViews>
    <sheetView zoomScale="75" zoomScaleNormal="75" workbookViewId="0">
      <pane xSplit="1" ySplit="5" topLeftCell="B6" activePane="bottomRight" state="frozen"/>
      <selection activeCell="G13" sqref="G13"/>
      <selection pane="topRight" activeCell="G13" sqref="G13"/>
      <selection pane="bottomLeft" activeCell="G13" sqref="G13"/>
      <selection pane="bottomRight" activeCell="B1" sqref="B1"/>
    </sheetView>
  </sheetViews>
  <sheetFormatPr defaultRowHeight="13.5" x14ac:dyDescent="0.15"/>
  <cols>
    <col min="1" max="1" width="4.75" style="9" customWidth="1"/>
    <col min="2" max="2" width="12.625" style="9" customWidth="1"/>
    <col min="3" max="3" width="5.875" style="15" customWidth="1"/>
    <col min="4" max="5" width="7.25" style="9" customWidth="1"/>
    <col min="6" max="6" width="25.625" style="9" customWidth="1"/>
    <col min="7" max="7" width="42.75" style="9" bestFit="1" customWidth="1"/>
    <col min="8" max="8" width="8.625" style="9" customWidth="1"/>
    <col min="9" max="14" width="10.625" style="9" customWidth="1"/>
    <col min="15" max="15" width="13.125" style="9" bestFit="1" customWidth="1"/>
    <col min="16" max="16" width="12" style="88" bestFit="1" customWidth="1"/>
    <col min="17" max="16384" width="9" style="9"/>
  </cols>
  <sheetData>
    <row r="1" spans="1:22" ht="30" customHeight="1" x14ac:dyDescent="0.15">
      <c r="A1" s="120" t="s">
        <v>9</v>
      </c>
    </row>
    <row r="2" spans="1:22" ht="30" customHeight="1" x14ac:dyDescent="0.2">
      <c r="A2" s="120"/>
      <c r="B2" s="89" t="s">
        <v>74</v>
      </c>
      <c r="D2" s="90"/>
      <c r="E2" s="90"/>
      <c r="G2" s="91"/>
      <c r="I2" s="92"/>
      <c r="J2" s="20"/>
      <c r="K2" s="88"/>
      <c r="L2" s="88"/>
      <c r="M2" s="88"/>
      <c r="N2" s="88"/>
      <c r="O2" s="88"/>
    </row>
    <row r="3" spans="1:22" ht="29.25" customHeight="1" x14ac:dyDescent="0.2">
      <c r="A3" s="120"/>
      <c r="B3" s="93"/>
      <c r="D3" s="90"/>
      <c r="E3" s="90"/>
      <c r="F3" s="90"/>
      <c r="H3" s="116" t="s">
        <v>70</v>
      </c>
      <c r="I3" s="116"/>
      <c r="J3" s="116"/>
      <c r="K3" s="116"/>
      <c r="L3" s="116"/>
      <c r="M3" s="117" t="s">
        <v>6</v>
      </c>
      <c r="N3" s="117"/>
      <c r="O3" s="117"/>
      <c r="P3" s="117"/>
    </row>
    <row r="4" spans="1:22" ht="20.100000000000001" customHeight="1" thickBot="1" x14ac:dyDescent="0.25">
      <c r="A4" s="120"/>
      <c r="B4" s="94" t="s">
        <v>8</v>
      </c>
      <c r="D4" s="90"/>
      <c r="E4" s="90"/>
      <c r="F4" s="90"/>
      <c r="G4" s="95"/>
      <c r="H4" s="96"/>
      <c r="I4" s="97"/>
      <c r="J4" s="20"/>
      <c r="K4" s="88"/>
      <c r="L4" s="88"/>
      <c r="M4" s="88"/>
      <c r="N4" s="88"/>
      <c r="O4" s="88"/>
    </row>
    <row r="5" spans="1:22" ht="58.5" thickTop="1" thickBot="1" x14ac:dyDescent="0.2">
      <c r="A5" s="120"/>
      <c r="B5" s="98" t="s">
        <v>0</v>
      </c>
      <c r="C5" s="99" t="s">
        <v>1</v>
      </c>
      <c r="D5" s="100" t="s">
        <v>25</v>
      </c>
      <c r="E5" s="100" t="s">
        <v>26</v>
      </c>
      <c r="F5" s="99" t="s">
        <v>2</v>
      </c>
      <c r="G5" s="99" t="s">
        <v>3</v>
      </c>
      <c r="H5" s="99" t="s">
        <v>7</v>
      </c>
      <c r="I5" s="101" t="s">
        <v>84</v>
      </c>
      <c r="J5" s="102" t="s">
        <v>80</v>
      </c>
      <c r="K5" s="103" t="s">
        <v>52</v>
      </c>
      <c r="L5" s="104" t="s">
        <v>53</v>
      </c>
      <c r="M5" s="105" t="s">
        <v>63</v>
      </c>
      <c r="N5" s="106" t="s">
        <v>59</v>
      </c>
      <c r="O5" s="107" t="s">
        <v>81</v>
      </c>
      <c r="P5" s="108" t="s">
        <v>82</v>
      </c>
    </row>
    <row r="6" spans="1:22" ht="19.5" customHeight="1" x14ac:dyDescent="0.15">
      <c r="A6" s="120"/>
      <c r="B6" s="58">
        <v>43562</v>
      </c>
      <c r="C6" s="59" t="s">
        <v>42</v>
      </c>
      <c r="D6" s="60">
        <v>0.375</v>
      </c>
      <c r="E6" s="60">
        <v>0.75</v>
      </c>
      <c r="F6" s="61" t="s">
        <v>29</v>
      </c>
      <c r="G6" s="61" t="s">
        <v>30</v>
      </c>
      <c r="H6" s="62" t="s">
        <v>27</v>
      </c>
      <c r="I6" s="63">
        <v>1</v>
      </c>
      <c r="J6" s="64">
        <v>0.5</v>
      </c>
      <c r="K6" s="65">
        <f>12600*1.05</f>
        <v>13230</v>
      </c>
      <c r="L6" s="66">
        <f>13500*1.05</f>
        <v>14175</v>
      </c>
      <c r="M6" s="67"/>
      <c r="N6" s="68">
        <f>ROUNDDOWN(SUM(K6+L6+M6),-1)</f>
        <v>27400</v>
      </c>
      <c r="O6" s="109">
        <f>SUM(K6:L6)</f>
        <v>27405</v>
      </c>
      <c r="P6" s="110">
        <f>ROUNDDOWN(I6*K6+J6*L6,-1)</f>
        <v>20310</v>
      </c>
    </row>
    <row r="7" spans="1:22" ht="20.100000000000001" customHeight="1" x14ac:dyDescent="0.15">
      <c r="A7" s="120"/>
      <c r="B7" s="69">
        <v>42859</v>
      </c>
      <c r="C7" s="59" t="s">
        <v>50</v>
      </c>
      <c r="D7" s="60">
        <v>0.375</v>
      </c>
      <c r="E7" s="60">
        <v>0.75</v>
      </c>
      <c r="F7" s="61" t="s">
        <v>31</v>
      </c>
      <c r="G7" s="61" t="s">
        <v>32</v>
      </c>
      <c r="H7" s="70" t="s">
        <v>23</v>
      </c>
      <c r="I7" s="63">
        <v>1</v>
      </c>
      <c r="J7" s="64">
        <v>0.5</v>
      </c>
      <c r="K7" s="65">
        <f>13500*1.05</f>
        <v>14175</v>
      </c>
      <c r="L7" s="66"/>
      <c r="M7" s="67"/>
      <c r="N7" s="68">
        <f>ROUNDDOWN(SUM(K7+L7+M7),-1)</f>
        <v>14170</v>
      </c>
      <c r="O7" s="109">
        <f t="shared" ref="O7:O34" si="0">SUM(K7:L7)</f>
        <v>14175</v>
      </c>
      <c r="P7" s="110">
        <f t="shared" ref="P7:P34" si="1">ROUNDDOWN(I7*K7+J7*L7,-1)</f>
        <v>14170</v>
      </c>
    </row>
    <row r="8" spans="1:22" ht="20.100000000000001" customHeight="1" x14ac:dyDescent="0.15">
      <c r="A8" s="120"/>
      <c r="B8" s="69">
        <v>42860</v>
      </c>
      <c r="C8" s="59" t="s">
        <v>50</v>
      </c>
      <c r="D8" s="71">
        <v>0.375</v>
      </c>
      <c r="E8" s="71">
        <v>0.70833333333333337</v>
      </c>
      <c r="F8" s="72" t="s">
        <v>34</v>
      </c>
      <c r="G8" s="61" t="s">
        <v>35</v>
      </c>
      <c r="H8" s="70" t="s">
        <v>33</v>
      </c>
      <c r="I8" s="63">
        <v>0.75</v>
      </c>
      <c r="J8" s="64">
        <v>0.75</v>
      </c>
      <c r="K8" s="65">
        <f>3040*1.05</f>
        <v>3192</v>
      </c>
      <c r="L8" s="66">
        <f>1440*1.05</f>
        <v>1512</v>
      </c>
      <c r="M8" s="67"/>
      <c r="N8" s="68">
        <f>ROUNDDOWN(SUM(K8+L8+M8),-1)</f>
        <v>4700</v>
      </c>
      <c r="O8" s="109">
        <f t="shared" si="0"/>
        <v>4704</v>
      </c>
      <c r="P8" s="110">
        <f t="shared" si="1"/>
        <v>3520</v>
      </c>
    </row>
    <row r="9" spans="1:22" ht="20.100000000000001" customHeight="1" x14ac:dyDescent="0.15">
      <c r="A9" s="120"/>
      <c r="B9" s="69">
        <v>43695</v>
      </c>
      <c r="C9" s="59" t="s">
        <v>49</v>
      </c>
      <c r="D9" s="71">
        <v>0.375</v>
      </c>
      <c r="E9" s="71">
        <v>0.58333333333333337</v>
      </c>
      <c r="F9" s="72" t="s">
        <v>36</v>
      </c>
      <c r="G9" s="61" t="s">
        <v>37</v>
      </c>
      <c r="H9" s="70" t="s">
        <v>27</v>
      </c>
      <c r="I9" s="63">
        <v>0.5</v>
      </c>
      <c r="J9" s="64">
        <v>0.5</v>
      </c>
      <c r="K9" s="65">
        <f>1000*1.05</f>
        <v>1050</v>
      </c>
      <c r="L9" s="66">
        <f>900*1.05</f>
        <v>945</v>
      </c>
      <c r="M9" s="67">
        <v>4000</v>
      </c>
      <c r="N9" s="68">
        <f>ROUNDDOWN(SUM(K9+L9+M9),-1)</f>
        <v>5990</v>
      </c>
      <c r="O9" s="109">
        <f t="shared" si="0"/>
        <v>1995</v>
      </c>
      <c r="P9" s="110">
        <f t="shared" si="1"/>
        <v>990</v>
      </c>
    </row>
    <row r="10" spans="1:22" ht="20.100000000000001" customHeight="1" x14ac:dyDescent="0.15">
      <c r="A10" s="120"/>
      <c r="B10" s="69"/>
      <c r="C10" s="59"/>
      <c r="D10" s="71"/>
      <c r="E10" s="71"/>
      <c r="F10" s="72"/>
      <c r="G10" s="72"/>
      <c r="H10" s="70"/>
      <c r="I10" s="63"/>
      <c r="J10" s="64"/>
      <c r="K10" s="65"/>
      <c r="L10" s="66"/>
      <c r="M10" s="67"/>
      <c r="N10" s="68">
        <f t="shared" ref="N10:N34" si="2">ROUNDDOWN(SUM(K10+L10+M10),-1)</f>
        <v>0</v>
      </c>
      <c r="O10" s="109">
        <f t="shared" si="0"/>
        <v>0</v>
      </c>
      <c r="P10" s="110">
        <f t="shared" si="1"/>
        <v>0</v>
      </c>
    </row>
    <row r="11" spans="1:22" ht="20.100000000000001" customHeight="1" x14ac:dyDescent="0.15">
      <c r="A11" s="120"/>
      <c r="B11" s="69"/>
      <c r="C11" s="59"/>
      <c r="D11" s="71"/>
      <c r="E11" s="71"/>
      <c r="F11" s="72"/>
      <c r="G11" s="72"/>
      <c r="H11" s="70"/>
      <c r="I11" s="63"/>
      <c r="J11" s="64"/>
      <c r="K11" s="65"/>
      <c r="L11" s="66"/>
      <c r="M11" s="67"/>
      <c r="N11" s="68">
        <f t="shared" si="2"/>
        <v>0</v>
      </c>
      <c r="O11" s="109">
        <f t="shared" si="0"/>
        <v>0</v>
      </c>
      <c r="P11" s="110">
        <f t="shared" si="1"/>
        <v>0</v>
      </c>
      <c r="V11" s="20"/>
    </row>
    <row r="12" spans="1:22" ht="19.5" customHeight="1" x14ac:dyDescent="0.15">
      <c r="A12" s="120"/>
      <c r="B12" s="69"/>
      <c r="C12" s="59"/>
      <c r="D12" s="71"/>
      <c r="E12" s="71"/>
      <c r="F12" s="72"/>
      <c r="G12" s="72"/>
      <c r="H12" s="70"/>
      <c r="I12" s="63"/>
      <c r="J12" s="64"/>
      <c r="K12" s="65"/>
      <c r="L12" s="66"/>
      <c r="M12" s="67"/>
      <c r="N12" s="68">
        <f t="shared" si="2"/>
        <v>0</v>
      </c>
      <c r="O12" s="109">
        <f t="shared" si="0"/>
        <v>0</v>
      </c>
      <c r="P12" s="110">
        <f t="shared" si="1"/>
        <v>0</v>
      </c>
    </row>
    <row r="13" spans="1:22" ht="20.100000000000001" customHeight="1" x14ac:dyDescent="0.15">
      <c r="A13" s="120"/>
      <c r="B13" s="69">
        <v>43737</v>
      </c>
      <c r="C13" s="59" t="s">
        <v>49</v>
      </c>
      <c r="D13" s="60">
        <v>0.375</v>
      </c>
      <c r="E13" s="60">
        <v>0.75</v>
      </c>
      <c r="F13" s="72" t="s">
        <v>28</v>
      </c>
      <c r="G13" s="72" t="s">
        <v>39</v>
      </c>
      <c r="H13" s="70" t="s">
        <v>33</v>
      </c>
      <c r="I13" s="63">
        <v>1</v>
      </c>
      <c r="J13" s="64">
        <v>0.5</v>
      </c>
      <c r="K13" s="65">
        <f>10800*1.05</f>
        <v>11340</v>
      </c>
      <c r="L13" s="66">
        <f>13500*1.05</f>
        <v>14175</v>
      </c>
      <c r="M13" s="67"/>
      <c r="N13" s="68">
        <f t="shared" si="2"/>
        <v>25510</v>
      </c>
      <c r="O13" s="109">
        <f t="shared" si="0"/>
        <v>25515</v>
      </c>
      <c r="P13" s="110">
        <f t="shared" si="1"/>
        <v>18420</v>
      </c>
    </row>
    <row r="14" spans="1:22" ht="20.100000000000001" customHeight="1" x14ac:dyDescent="0.15">
      <c r="A14" s="120"/>
      <c r="B14" s="69">
        <v>43737</v>
      </c>
      <c r="C14" s="59" t="s">
        <v>49</v>
      </c>
      <c r="D14" s="60">
        <v>0.375</v>
      </c>
      <c r="E14" s="60">
        <v>0.75</v>
      </c>
      <c r="F14" s="72" t="s">
        <v>38</v>
      </c>
      <c r="G14" s="72" t="s">
        <v>39</v>
      </c>
      <c r="H14" s="70" t="s">
        <v>33</v>
      </c>
      <c r="I14" s="63">
        <v>0.75</v>
      </c>
      <c r="J14" s="64">
        <v>0.75</v>
      </c>
      <c r="K14" s="65">
        <f>1800*1.05</f>
        <v>1890</v>
      </c>
      <c r="L14" s="66">
        <f>1620*1.05</f>
        <v>1701</v>
      </c>
      <c r="M14" s="67"/>
      <c r="N14" s="68">
        <f t="shared" si="2"/>
        <v>3590</v>
      </c>
      <c r="O14" s="109">
        <f t="shared" si="0"/>
        <v>3591</v>
      </c>
      <c r="P14" s="110">
        <f t="shared" si="1"/>
        <v>2690</v>
      </c>
    </row>
    <row r="15" spans="1:22" ht="20.100000000000001" customHeight="1" x14ac:dyDescent="0.15">
      <c r="A15" s="120"/>
      <c r="B15" s="69"/>
      <c r="C15" s="59"/>
      <c r="D15" s="60"/>
      <c r="E15" s="60"/>
      <c r="F15" s="72"/>
      <c r="G15" s="72"/>
      <c r="H15" s="70"/>
      <c r="I15" s="63"/>
      <c r="J15" s="64"/>
      <c r="K15" s="65"/>
      <c r="L15" s="66"/>
      <c r="M15" s="67"/>
      <c r="N15" s="68">
        <f t="shared" si="2"/>
        <v>0</v>
      </c>
      <c r="O15" s="109">
        <f t="shared" si="0"/>
        <v>0</v>
      </c>
      <c r="P15" s="110">
        <f t="shared" si="1"/>
        <v>0</v>
      </c>
    </row>
    <row r="16" spans="1:22" ht="20.100000000000001" customHeight="1" x14ac:dyDescent="0.15">
      <c r="A16" s="120"/>
      <c r="B16" s="69" t="s">
        <v>71</v>
      </c>
      <c r="C16" s="59"/>
      <c r="D16" s="71">
        <v>0.375</v>
      </c>
      <c r="E16" s="71">
        <v>0.70833333333333337</v>
      </c>
      <c r="F16" s="72" t="s">
        <v>40</v>
      </c>
      <c r="G16" s="72" t="s">
        <v>41</v>
      </c>
      <c r="H16" s="70" t="s">
        <v>23</v>
      </c>
      <c r="I16" s="63">
        <v>1</v>
      </c>
      <c r="J16" s="64">
        <v>1</v>
      </c>
      <c r="K16" s="65">
        <f>36000*1.05</f>
        <v>37800</v>
      </c>
      <c r="L16" s="66"/>
      <c r="M16" s="67"/>
      <c r="N16" s="68">
        <f t="shared" si="2"/>
        <v>37800</v>
      </c>
      <c r="O16" s="109">
        <f t="shared" si="0"/>
        <v>37800</v>
      </c>
      <c r="P16" s="110">
        <f t="shared" si="1"/>
        <v>37800</v>
      </c>
    </row>
    <row r="17" spans="1:16" ht="20.100000000000001" customHeight="1" x14ac:dyDescent="0.15">
      <c r="A17" s="120"/>
      <c r="B17" s="69"/>
      <c r="C17" s="59"/>
      <c r="D17" s="71"/>
      <c r="E17" s="71"/>
      <c r="F17" s="72"/>
      <c r="G17" s="72"/>
      <c r="H17" s="70"/>
      <c r="I17" s="63"/>
      <c r="J17" s="64"/>
      <c r="K17" s="65"/>
      <c r="L17" s="66"/>
      <c r="M17" s="67"/>
      <c r="N17" s="68">
        <f t="shared" si="2"/>
        <v>0</v>
      </c>
      <c r="O17" s="109">
        <f t="shared" si="0"/>
        <v>0</v>
      </c>
      <c r="P17" s="110">
        <f t="shared" si="1"/>
        <v>0</v>
      </c>
    </row>
    <row r="18" spans="1:16" ht="20.100000000000001" customHeight="1" x14ac:dyDescent="0.15">
      <c r="A18" s="120"/>
      <c r="B18" s="69"/>
      <c r="C18" s="59"/>
      <c r="D18" s="71"/>
      <c r="E18" s="71"/>
      <c r="F18" s="72"/>
      <c r="G18" s="72"/>
      <c r="H18" s="70"/>
      <c r="I18" s="63"/>
      <c r="J18" s="64"/>
      <c r="K18" s="65"/>
      <c r="L18" s="66"/>
      <c r="M18" s="67"/>
      <c r="N18" s="68">
        <f t="shared" si="2"/>
        <v>0</v>
      </c>
      <c r="O18" s="109">
        <f t="shared" si="0"/>
        <v>0</v>
      </c>
      <c r="P18" s="110">
        <f t="shared" si="1"/>
        <v>0</v>
      </c>
    </row>
    <row r="19" spans="1:16" ht="20.100000000000001" customHeight="1" x14ac:dyDescent="0.15">
      <c r="A19" s="120"/>
      <c r="B19" s="69"/>
      <c r="C19" s="59"/>
      <c r="D19" s="71"/>
      <c r="E19" s="71"/>
      <c r="F19" s="72"/>
      <c r="G19" s="72"/>
      <c r="H19" s="70"/>
      <c r="I19" s="63"/>
      <c r="J19" s="64"/>
      <c r="K19" s="65"/>
      <c r="L19" s="66"/>
      <c r="M19" s="67"/>
      <c r="N19" s="68">
        <f t="shared" si="2"/>
        <v>0</v>
      </c>
      <c r="O19" s="109">
        <f t="shared" si="0"/>
        <v>0</v>
      </c>
      <c r="P19" s="110">
        <f t="shared" si="1"/>
        <v>0</v>
      </c>
    </row>
    <row r="20" spans="1:16" ht="20.100000000000001" customHeight="1" x14ac:dyDescent="0.15">
      <c r="A20" s="120"/>
      <c r="B20" s="69"/>
      <c r="C20" s="59"/>
      <c r="D20" s="71"/>
      <c r="E20" s="71"/>
      <c r="F20" s="72"/>
      <c r="G20" s="72"/>
      <c r="H20" s="70"/>
      <c r="I20" s="63"/>
      <c r="J20" s="64"/>
      <c r="K20" s="65"/>
      <c r="L20" s="66"/>
      <c r="M20" s="67"/>
      <c r="N20" s="68">
        <f t="shared" si="2"/>
        <v>0</v>
      </c>
      <c r="O20" s="109">
        <f t="shared" si="0"/>
        <v>0</v>
      </c>
      <c r="P20" s="110">
        <f t="shared" si="1"/>
        <v>0</v>
      </c>
    </row>
    <row r="21" spans="1:16" ht="20.100000000000001" customHeight="1" x14ac:dyDescent="0.15">
      <c r="A21" s="120"/>
      <c r="B21" s="69"/>
      <c r="C21" s="59"/>
      <c r="D21" s="71"/>
      <c r="E21" s="71"/>
      <c r="F21" s="72"/>
      <c r="G21" s="72"/>
      <c r="H21" s="70"/>
      <c r="I21" s="63"/>
      <c r="J21" s="64"/>
      <c r="K21" s="65"/>
      <c r="L21" s="66"/>
      <c r="M21" s="67"/>
      <c r="N21" s="68">
        <f t="shared" si="2"/>
        <v>0</v>
      </c>
      <c r="O21" s="109">
        <f t="shared" si="0"/>
        <v>0</v>
      </c>
      <c r="P21" s="110">
        <f t="shared" si="1"/>
        <v>0</v>
      </c>
    </row>
    <row r="22" spans="1:16" ht="20.100000000000001" customHeight="1" x14ac:dyDescent="0.15">
      <c r="A22" s="120"/>
      <c r="B22" s="69"/>
      <c r="C22" s="59"/>
      <c r="D22" s="71"/>
      <c r="E22" s="71"/>
      <c r="F22" s="72"/>
      <c r="G22" s="72"/>
      <c r="H22" s="70"/>
      <c r="I22" s="63"/>
      <c r="J22" s="64"/>
      <c r="K22" s="65"/>
      <c r="L22" s="66"/>
      <c r="M22" s="67"/>
      <c r="N22" s="68">
        <f t="shared" si="2"/>
        <v>0</v>
      </c>
      <c r="O22" s="109">
        <f t="shared" si="0"/>
        <v>0</v>
      </c>
      <c r="P22" s="110">
        <f t="shared" si="1"/>
        <v>0</v>
      </c>
    </row>
    <row r="23" spans="1:16" ht="19.5" customHeight="1" x14ac:dyDescent="0.15">
      <c r="A23" s="120"/>
      <c r="B23" s="69"/>
      <c r="C23" s="59"/>
      <c r="D23" s="71"/>
      <c r="E23" s="71"/>
      <c r="F23" s="72"/>
      <c r="G23" s="72"/>
      <c r="H23" s="70"/>
      <c r="I23" s="63"/>
      <c r="J23" s="64"/>
      <c r="K23" s="65"/>
      <c r="L23" s="66"/>
      <c r="M23" s="67"/>
      <c r="N23" s="68">
        <f t="shared" si="2"/>
        <v>0</v>
      </c>
      <c r="O23" s="109">
        <f t="shared" si="0"/>
        <v>0</v>
      </c>
      <c r="P23" s="110">
        <f t="shared" si="1"/>
        <v>0</v>
      </c>
    </row>
    <row r="24" spans="1:16" ht="20.100000000000001" customHeight="1" x14ac:dyDescent="0.15">
      <c r="A24" s="120"/>
      <c r="B24" s="69"/>
      <c r="C24" s="59"/>
      <c r="D24" s="71"/>
      <c r="E24" s="71"/>
      <c r="F24" s="72"/>
      <c r="G24" s="72"/>
      <c r="H24" s="70"/>
      <c r="I24" s="63"/>
      <c r="J24" s="64"/>
      <c r="K24" s="65"/>
      <c r="L24" s="66"/>
      <c r="M24" s="67"/>
      <c r="N24" s="68">
        <f t="shared" si="2"/>
        <v>0</v>
      </c>
      <c r="O24" s="109">
        <f t="shared" si="0"/>
        <v>0</v>
      </c>
      <c r="P24" s="110">
        <f t="shared" si="1"/>
        <v>0</v>
      </c>
    </row>
    <row r="25" spans="1:16" ht="20.100000000000001" customHeight="1" x14ac:dyDescent="0.15">
      <c r="A25" s="120"/>
      <c r="B25" s="69"/>
      <c r="C25" s="59"/>
      <c r="D25" s="71"/>
      <c r="E25" s="71"/>
      <c r="F25" s="72"/>
      <c r="G25" s="72"/>
      <c r="H25" s="70"/>
      <c r="I25" s="63"/>
      <c r="J25" s="64"/>
      <c r="K25" s="65"/>
      <c r="L25" s="66"/>
      <c r="M25" s="67"/>
      <c r="N25" s="68">
        <f t="shared" si="2"/>
        <v>0</v>
      </c>
      <c r="O25" s="109">
        <f t="shared" si="0"/>
        <v>0</v>
      </c>
      <c r="P25" s="110">
        <f t="shared" si="1"/>
        <v>0</v>
      </c>
    </row>
    <row r="26" spans="1:16" ht="20.100000000000001" customHeight="1" x14ac:dyDescent="0.15">
      <c r="A26" s="120"/>
      <c r="B26" s="69"/>
      <c r="C26" s="59"/>
      <c r="D26" s="71"/>
      <c r="E26" s="71"/>
      <c r="F26" s="72"/>
      <c r="G26" s="72"/>
      <c r="H26" s="70"/>
      <c r="I26" s="63"/>
      <c r="J26" s="64"/>
      <c r="K26" s="65"/>
      <c r="L26" s="66"/>
      <c r="M26" s="67"/>
      <c r="N26" s="68">
        <f t="shared" si="2"/>
        <v>0</v>
      </c>
      <c r="O26" s="109">
        <f t="shared" si="0"/>
        <v>0</v>
      </c>
      <c r="P26" s="110">
        <f t="shared" si="1"/>
        <v>0</v>
      </c>
    </row>
    <row r="27" spans="1:16" ht="20.100000000000001" customHeight="1" x14ac:dyDescent="0.15">
      <c r="A27" s="120"/>
      <c r="B27" s="69"/>
      <c r="C27" s="59"/>
      <c r="D27" s="71"/>
      <c r="E27" s="71"/>
      <c r="F27" s="72"/>
      <c r="G27" s="72"/>
      <c r="H27" s="70"/>
      <c r="I27" s="63"/>
      <c r="J27" s="64"/>
      <c r="K27" s="65"/>
      <c r="L27" s="66"/>
      <c r="M27" s="67"/>
      <c r="N27" s="68">
        <f t="shared" si="2"/>
        <v>0</v>
      </c>
      <c r="O27" s="109">
        <f t="shared" si="0"/>
        <v>0</v>
      </c>
      <c r="P27" s="110">
        <f t="shared" si="1"/>
        <v>0</v>
      </c>
    </row>
    <row r="28" spans="1:16" ht="20.100000000000001" customHeight="1" x14ac:dyDescent="0.15">
      <c r="A28" s="120"/>
      <c r="B28" s="69"/>
      <c r="C28" s="59"/>
      <c r="D28" s="71"/>
      <c r="E28" s="71"/>
      <c r="F28" s="72"/>
      <c r="G28" s="72"/>
      <c r="H28" s="70"/>
      <c r="I28" s="63"/>
      <c r="J28" s="64"/>
      <c r="K28" s="65"/>
      <c r="L28" s="66"/>
      <c r="M28" s="67"/>
      <c r="N28" s="68">
        <f t="shared" si="2"/>
        <v>0</v>
      </c>
      <c r="O28" s="109">
        <f t="shared" si="0"/>
        <v>0</v>
      </c>
      <c r="P28" s="110">
        <f t="shared" si="1"/>
        <v>0</v>
      </c>
    </row>
    <row r="29" spans="1:16" ht="20.100000000000001" customHeight="1" x14ac:dyDescent="0.15">
      <c r="A29" s="120"/>
      <c r="B29" s="69"/>
      <c r="C29" s="59"/>
      <c r="D29" s="71"/>
      <c r="E29" s="71"/>
      <c r="F29" s="72"/>
      <c r="G29" s="72"/>
      <c r="H29" s="70"/>
      <c r="I29" s="63"/>
      <c r="J29" s="64"/>
      <c r="K29" s="65"/>
      <c r="L29" s="66"/>
      <c r="M29" s="67"/>
      <c r="N29" s="68">
        <f t="shared" si="2"/>
        <v>0</v>
      </c>
      <c r="O29" s="109">
        <f t="shared" si="0"/>
        <v>0</v>
      </c>
      <c r="P29" s="110">
        <f t="shared" si="1"/>
        <v>0</v>
      </c>
    </row>
    <row r="30" spans="1:16" ht="20.100000000000001" customHeight="1" x14ac:dyDescent="0.15">
      <c r="A30" s="120"/>
      <c r="B30" s="69"/>
      <c r="C30" s="59"/>
      <c r="D30" s="71"/>
      <c r="E30" s="71"/>
      <c r="F30" s="72"/>
      <c r="G30" s="72"/>
      <c r="H30" s="70"/>
      <c r="I30" s="63"/>
      <c r="J30" s="64"/>
      <c r="K30" s="65"/>
      <c r="L30" s="66"/>
      <c r="M30" s="67"/>
      <c r="N30" s="68">
        <f t="shared" si="2"/>
        <v>0</v>
      </c>
      <c r="O30" s="109">
        <f t="shared" si="0"/>
        <v>0</v>
      </c>
      <c r="P30" s="110">
        <f t="shared" si="1"/>
        <v>0</v>
      </c>
    </row>
    <row r="31" spans="1:16" ht="20.100000000000001" customHeight="1" x14ac:dyDescent="0.15">
      <c r="A31" s="120"/>
      <c r="B31" s="69"/>
      <c r="C31" s="59"/>
      <c r="D31" s="71"/>
      <c r="E31" s="71"/>
      <c r="F31" s="72"/>
      <c r="G31" s="72"/>
      <c r="H31" s="70"/>
      <c r="I31" s="63"/>
      <c r="J31" s="64"/>
      <c r="K31" s="65"/>
      <c r="L31" s="66"/>
      <c r="M31" s="67"/>
      <c r="N31" s="68">
        <f t="shared" si="2"/>
        <v>0</v>
      </c>
      <c r="O31" s="109">
        <f t="shared" si="0"/>
        <v>0</v>
      </c>
      <c r="P31" s="110">
        <f t="shared" si="1"/>
        <v>0</v>
      </c>
    </row>
    <row r="32" spans="1:16" ht="20.100000000000001" customHeight="1" x14ac:dyDescent="0.15">
      <c r="A32" s="120"/>
      <c r="B32" s="69"/>
      <c r="C32" s="59"/>
      <c r="D32" s="71"/>
      <c r="E32" s="71"/>
      <c r="F32" s="72"/>
      <c r="G32" s="72"/>
      <c r="H32" s="70"/>
      <c r="I32" s="63"/>
      <c r="J32" s="64"/>
      <c r="K32" s="65"/>
      <c r="L32" s="66"/>
      <c r="M32" s="67"/>
      <c r="N32" s="68">
        <f t="shared" si="2"/>
        <v>0</v>
      </c>
      <c r="O32" s="109">
        <f t="shared" si="0"/>
        <v>0</v>
      </c>
      <c r="P32" s="110">
        <f t="shared" si="1"/>
        <v>0</v>
      </c>
    </row>
    <row r="33" spans="1:16" ht="20.100000000000001" customHeight="1" x14ac:dyDescent="0.15">
      <c r="A33" s="120"/>
      <c r="B33" s="69"/>
      <c r="C33" s="59"/>
      <c r="D33" s="71"/>
      <c r="E33" s="71"/>
      <c r="F33" s="72"/>
      <c r="G33" s="72"/>
      <c r="H33" s="70"/>
      <c r="I33" s="63"/>
      <c r="J33" s="64"/>
      <c r="K33" s="65"/>
      <c r="L33" s="66"/>
      <c r="M33" s="67"/>
      <c r="N33" s="68">
        <f t="shared" si="2"/>
        <v>0</v>
      </c>
      <c r="O33" s="109">
        <f t="shared" si="0"/>
        <v>0</v>
      </c>
      <c r="P33" s="110">
        <f t="shared" si="1"/>
        <v>0</v>
      </c>
    </row>
    <row r="34" spans="1:16" ht="20.100000000000001" customHeight="1" thickBot="1" x14ac:dyDescent="0.2">
      <c r="A34" s="120"/>
      <c r="B34" s="69"/>
      <c r="C34" s="73"/>
      <c r="D34" s="71"/>
      <c r="E34" s="71"/>
      <c r="F34" s="72"/>
      <c r="G34" s="72"/>
      <c r="H34" s="70"/>
      <c r="I34" s="63"/>
      <c r="J34" s="74"/>
      <c r="K34" s="75"/>
      <c r="L34" s="76"/>
      <c r="M34" s="77"/>
      <c r="N34" s="68">
        <f t="shared" si="2"/>
        <v>0</v>
      </c>
      <c r="O34" s="111">
        <f t="shared" si="0"/>
        <v>0</v>
      </c>
      <c r="P34" s="112">
        <f t="shared" si="1"/>
        <v>0</v>
      </c>
    </row>
    <row r="35" spans="1:16" ht="20.100000000000001" customHeight="1" thickBot="1" x14ac:dyDescent="0.2">
      <c r="A35" s="120"/>
      <c r="B35" s="118" t="s">
        <v>54</v>
      </c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57">
        <f>SUM(M6:M34)</f>
        <v>4000</v>
      </c>
      <c r="N35" s="53">
        <f>SUM(N6:N34)</f>
        <v>119160</v>
      </c>
      <c r="O35" s="50">
        <f>SUM(O6:O34)</f>
        <v>115185</v>
      </c>
      <c r="P35" s="113">
        <f>SUM(P6:P34)</f>
        <v>97900</v>
      </c>
    </row>
    <row r="36" spans="1:16" ht="17.25" x14ac:dyDescent="0.2">
      <c r="A36" s="120"/>
      <c r="B36" s="42" t="s">
        <v>55</v>
      </c>
      <c r="C36" s="9"/>
      <c r="M36" s="114" t="s">
        <v>57</v>
      </c>
      <c r="N36" s="114" t="s">
        <v>56</v>
      </c>
      <c r="O36" s="114"/>
      <c r="P36" s="114" t="s">
        <v>58</v>
      </c>
    </row>
    <row r="37" spans="1:16" ht="17.25" x14ac:dyDescent="0.2">
      <c r="A37" s="120"/>
      <c r="B37" s="42" t="s">
        <v>83</v>
      </c>
    </row>
    <row r="38" spans="1:16" ht="17.25" x14ac:dyDescent="0.2">
      <c r="A38" s="120"/>
      <c r="B38" s="43" t="s">
        <v>64</v>
      </c>
    </row>
    <row r="39" spans="1:16" x14ac:dyDescent="0.15">
      <c r="A39" s="120"/>
    </row>
  </sheetData>
  <mergeCells count="4">
    <mergeCell ref="A1:A39"/>
    <mergeCell ref="H3:L3"/>
    <mergeCell ref="M3:P3"/>
    <mergeCell ref="B35:L35"/>
  </mergeCells>
  <phoneticPr fontId="2"/>
  <dataValidations count="3">
    <dataValidation type="list" allowBlank="1" showInputMessage="1" showErrorMessage="1" sqref="I6:J34" xr:uid="{4AE73C43-8C3D-44E0-A4C5-DEE6AE4B72BC}">
      <formula1>補助率</formula1>
    </dataValidation>
    <dataValidation type="list" allowBlank="1" showInputMessage="1" showErrorMessage="1" sqref="H6:H34" xr:uid="{5955A48B-4B11-4190-A4C7-A4137F8F3118}">
      <formula1>備考</formula1>
    </dataValidation>
    <dataValidation type="list" allowBlank="1" showInputMessage="1" showErrorMessage="1" sqref="C6:C34" xr:uid="{3CC68498-5D58-414C-A7E9-2A321F4165E0}">
      <formula1>曜日①</formula1>
    </dataValidation>
  </dataValidations>
  <printOptions horizontalCentered="1"/>
  <pageMargins left="0.18" right="0.19685039370078741" top="0.2" bottom="0.19685039370078741" header="0.23622047244094491" footer="0.19685039370078741"/>
  <pageSetup paperSize="9" scale="7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F40"/>
  <sheetViews>
    <sheetView zoomScale="75" zoomScaleNormal="100" workbookViewId="0">
      <selection activeCell="E34" sqref="E34"/>
    </sheetView>
  </sheetViews>
  <sheetFormatPr defaultRowHeight="14.25" x14ac:dyDescent="0.15"/>
  <cols>
    <col min="1" max="1" width="35.625" style="16" customWidth="1"/>
    <col min="2" max="2" width="33.625" style="16" customWidth="1"/>
    <col min="3" max="3" width="13" style="16" customWidth="1"/>
    <col min="4" max="4" width="15.625" style="16" customWidth="1"/>
    <col min="5" max="6" width="16.125" style="16" bestFit="1" customWidth="1"/>
    <col min="7" max="16384" width="9" style="16"/>
  </cols>
  <sheetData>
    <row r="1" spans="1:6" ht="20.100000000000001" customHeight="1" x14ac:dyDescent="0.15">
      <c r="A1" s="121" t="s">
        <v>85</v>
      </c>
      <c r="B1" s="121"/>
      <c r="C1" s="121"/>
      <c r="D1" s="121"/>
      <c r="E1" s="121"/>
      <c r="F1" s="121"/>
    </row>
    <row r="2" spans="1:6" ht="20.100000000000001" customHeight="1" x14ac:dyDescent="0.15">
      <c r="A2" s="121"/>
      <c r="B2" s="121"/>
      <c r="C2" s="121"/>
      <c r="D2" s="121"/>
      <c r="E2" s="121"/>
      <c r="F2" s="121"/>
    </row>
    <row r="3" spans="1:6" ht="20.100000000000001" customHeight="1" x14ac:dyDescent="0.15">
      <c r="A3" s="122"/>
      <c r="B3" s="122"/>
      <c r="C3" s="122"/>
      <c r="D3" s="122"/>
      <c r="E3" s="122"/>
      <c r="F3" s="122"/>
    </row>
    <row r="4" spans="1:6" ht="20.100000000000001" customHeight="1" thickBot="1" x14ac:dyDescent="0.2">
      <c r="A4" s="123" t="s">
        <v>10</v>
      </c>
      <c r="B4" s="123"/>
      <c r="C4" s="123"/>
      <c r="D4" s="123"/>
      <c r="E4" s="17" t="s">
        <v>4</v>
      </c>
      <c r="F4" s="17" t="s">
        <v>5</v>
      </c>
    </row>
    <row r="5" spans="1:6" ht="20.100000000000001" customHeight="1" x14ac:dyDescent="0.15">
      <c r="A5" s="124" t="s">
        <v>11</v>
      </c>
      <c r="B5" s="127" t="s">
        <v>12</v>
      </c>
      <c r="C5" s="127"/>
      <c r="D5" s="128"/>
      <c r="E5" s="25">
        <v>0.5</v>
      </c>
      <c r="F5" s="26">
        <v>0.5</v>
      </c>
    </row>
    <row r="6" spans="1:6" ht="39" customHeight="1" x14ac:dyDescent="0.15">
      <c r="A6" s="125"/>
      <c r="B6" s="129" t="s">
        <v>13</v>
      </c>
      <c r="C6" s="130"/>
      <c r="D6" s="131"/>
      <c r="E6" s="27">
        <v>0.75</v>
      </c>
      <c r="F6" s="28">
        <v>0.75</v>
      </c>
    </row>
    <row r="7" spans="1:6" ht="20.100000000000001" customHeight="1" thickBot="1" x14ac:dyDescent="0.2">
      <c r="A7" s="126"/>
      <c r="B7" s="132" t="s">
        <v>14</v>
      </c>
      <c r="C7" s="132"/>
      <c r="D7" s="133"/>
      <c r="E7" s="29">
        <v>1</v>
      </c>
      <c r="F7" s="30">
        <v>1</v>
      </c>
    </row>
    <row r="8" spans="1:6" ht="20.100000000000001" customHeight="1" x14ac:dyDescent="0.15">
      <c r="A8" s="134" t="s">
        <v>87</v>
      </c>
      <c r="B8" s="136" t="s">
        <v>12</v>
      </c>
      <c r="C8" s="136"/>
      <c r="D8" s="137"/>
      <c r="E8" s="25">
        <v>0.5</v>
      </c>
      <c r="F8" s="26">
        <v>0.5</v>
      </c>
    </row>
    <row r="9" spans="1:6" ht="39" customHeight="1" x14ac:dyDescent="0.15">
      <c r="A9" s="134"/>
      <c r="B9" s="129" t="s">
        <v>13</v>
      </c>
      <c r="C9" s="130"/>
      <c r="D9" s="131"/>
      <c r="E9" s="27">
        <v>0.75</v>
      </c>
      <c r="F9" s="28">
        <v>0.75</v>
      </c>
    </row>
    <row r="10" spans="1:6" ht="20.100000000000001" customHeight="1" x14ac:dyDescent="0.15">
      <c r="A10" s="134"/>
      <c r="B10" s="130" t="s">
        <v>14</v>
      </c>
      <c r="C10" s="130"/>
      <c r="D10" s="131"/>
      <c r="E10" s="27">
        <v>1</v>
      </c>
      <c r="F10" s="28">
        <v>1</v>
      </c>
    </row>
    <row r="11" spans="1:6" ht="20.100000000000001" customHeight="1" thickBot="1" x14ac:dyDescent="0.2">
      <c r="A11" s="135"/>
      <c r="B11" s="142" t="s">
        <v>86</v>
      </c>
      <c r="C11" s="142"/>
      <c r="D11" s="143"/>
      <c r="E11" s="31">
        <v>1</v>
      </c>
      <c r="F11" s="32">
        <v>1</v>
      </c>
    </row>
    <row r="12" spans="1:6" ht="20.100000000000001" customHeight="1" x14ac:dyDescent="0.15">
      <c r="A12" s="138" t="s">
        <v>66</v>
      </c>
      <c r="B12" s="127" t="s">
        <v>15</v>
      </c>
      <c r="C12" s="127" t="s">
        <v>86</v>
      </c>
      <c r="D12" s="128"/>
      <c r="E12" s="33">
        <v>1</v>
      </c>
      <c r="F12" s="34">
        <v>1</v>
      </c>
    </row>
    <row r="13" spans="1:6" ht="20.100000000000001" customHeight="1" x14ac:dyDescent="0.15">
      <c r="A13" s="139"/>
      <c r="B13" s="130"/>
      <c r="C13" s="130" t="s">
        <v>16</v>
      </c>
      <c r="D13" s="131"/>
      <c r="E13" s="33">
        <v>1</v>
      </c>
      <c r="F13" s="34">
        <v>0.5</v>
      </c>
    </row>
    <row r="14" spans="1:6" ht="20.100000000000001" customHeight="1" x14ac:dyDescent="0.15">
      <c r="A14" s="139"/>
      <c r="B14" s="130"/>
      <c r="C14" s="130" t="s">
        <v>12</v>
      </c>
      <c r="D14" s="18" t="s">
        <v>17</v>
      </c>
      <c r="E14" s="33">
        <v>1</v>
      </c>
      <c r="F14" s="34">
        <v>0.5</v>
      </c>
    </row>
    <row r="15" spans="1:6" ht="20.100000000000001" customHeight="1" x14ac:dyDescent="0.15">
      <c r="A15" s="139"/>
      <c r="B15" s="130"/>
      <c r="C15" s="130"/>
      <c r="D15" s="18" t="s">
        <v>18</v>
      </c>
      <c r="E15" s="33">
        <v>0.5</v>
      </c>
      <c r="F15" s="34">
        <v>0.5</v>
      </c>
    </row>
    <row r="16" spans="1:6" ht="20.100000000000001" customHeight="1" x14ac:dyDescent="0.15">
      <c r="A16" s="139"/>
      <c r="B16" s="130"/>
      <c r="C16" s="141"/>
      <c r="D16" s="19" t="s">
        <v>19</v>
      </c>
      <c r="E16" s="33">
        <v>0.5</v>
      </c>
      <c r="F16" s="34">
        <v>0</v>
      </c>
    </row>
    <row r="17" spans="1:6" ht="20.100000000000001" customHeight="1" x14ac:dyDescent="0.15">
      <c r="A17" s="139"/>
      <c r="B17" s="130" t="s">
        <v>20</v>
      </c>
      <c r="C17" s="130" t="s">
        <v>86</v>
      </c>
      <c r="D17" s="131"/>
      <c r="E17" s="33">
        <v>1</v>
      </c>
      <c r="F17" s="34">
        <v>1</v>
      </c>
    </row>
    <row r="18" spans="1:6" ht="20.100000000000001" customHeight="1" thickBot="1" x14ac:dyDescent="0.2">
      <c r="A18" s="140"/>
      <c r="B18" s="132"/>
      <c r="C18" s="133" t="s">
        <v>21</v>
      </c>
      <c r="D18" s="144"/>
      <c r="E18" s="35">
        <v>0.5</v>
      </c>
      <c r="F18" s="36">
        <v>0</v>
      </c>
    </row>
    <row r="19" spans="1:6" ht="20.100000000000001" customHeight="1" x14ac:dyDescent="0.15">
      <c r="A19" s="16" t="s">
        <v>22</v>
      </c>
    </row>
    <row r="20" spans="1:6" ht="20.100000000000001" customHeight="1" x14ac:dyDescent="0.15"/>
    <row r="21" spans="1:6" ht="20.100000000000001" customHeight="1" x14ac:dyDescent="0.15"/>
    <row r="22" spans="1:6" ht="20.100000000000001" customHeight="1" x14ac:dyDescent="0.15"/>
    <row r="23" spans="1:6" ht="20.100000000000001" customHeight="1" x14ac:dyDescent="0.15"/>
    <row r="24" spans="1:6" ht="20.100000000000001" customHeight="1" x14ac:dyDescent="0.15"/>
    <row r="25" spans="1:6" ht="20.100000000000001" customHeight="1" x14ac:dyDescent="0.15"/>
    <row r="26" spans="1:6" ht="20.100000000000001" customHeight="1" x14ac:dyDescent="0.15"/>
    <row r="27" spans="1:6" ht="20.100000000000001" customHeight="1" x14ac:dyDescent="0.15"/>
    <row r="28" spans="1:6" ht="20.100000000000001" customHeight="1" x14ac:dyDescent="0.15"/>
    <row r="29" spans="1:6" ht="20.100000000000001" customHeight="1" x14ac:dyDescent="0.15"/>
    <row r="30" spans="1:6" ht="20.100000000000001" customHeight="1" x14ac:dyDescent="0.15"/>
    <row r="31" spans="1:6" ht="20.100000000000001" customHeight="1" x14ac:dyDescent="0.15"/>
    <row r="32" spans="1:6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</sheetData>
  <sheetProtection algorithmName="SHA-512" hashValue="igpQFlj+YoTDsHbsCStdMBXr8lelUbLpV73Z5aDJZjR12ABpv4PHuUuRhGlLOUAHzfwuXjmBLly/W9wqmQPF9g==" saltValue="SBzJTaRkIxbyCwNm0Ii0YA==" spinCount="100000" sheet="1" objects="1" scenarios="1"/>
  <mergeCells count="19">
    <mergeCell ref="A8:A11"/>
    <mergeCell ref="B8:D8"/>
    <mergeCell ref="A12:A18"/>
    <mergeCell ref="B12:B16"/>
    <mergeCell ref="C12:D12"/>
    <mergeCell ref="C13:D13"/>
    <mergeCell ref="C14:C16"/>
    <mergeCell ref="B9:D9"/>
    <mergeCell ref="B10:D10"/>
    <mergeCell ref="B11:D11"/>
    <mergeCell ref="B17:B18"/>
    <mergeCell ref="C17:D17"/>
    <mergeCell ref="C18:D18"/>
    <mergeCell ref="A1:F3"/>
    <mergeCell ref="A4:D4"/>
    <mergeCell ref="A5:A7"/>
    <mergeCell ref="B5:D5"/>
    <mergeCell ref="B6:D6"/>
    <mergeCell ref="B7:D7"/>
  </mergeCells>
  <phoneticPr fontId="2"/>
  <pageMargins left="0.8" right="0.35" top="0.76" bottom="0.34" header="1.06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13</vt:i4>
      </vt:variant>
    </vt:vector>
  </HeadingPairs>
  <TitlesOfParts>
    <vt:vector size="19" baseType="lpstr">
      <vt:lpstr>Sheet1</vt:lpstr>
      <vt:lpstr>記入例　前期の実績報告 </vt:lpstr>
      <vt:lpstr>記入例　後期の事業計画</vt:lpstr>
      <vt:lpstr>記入例　後期の実績報告 </vt:lpstr>
      <vt:lpstr>記入例　前期の事業計画</vt:lpstr>
      <vt:lpstr>助成率早見表（大会）</vt:lpstr>
      <vt:lpstr>'記入例　後期の事業計画'!Print_Area</vt:lpstr>
      <vt:lpstr>'記入例　後期の実績報告 '!Print_Area</vt:lpstr>
      <vt:lpstr>'記入例　前期の事業計画'!Print_Area</vt:lpstr>
      <vt:lpstr>'記入例　前期の実績報告 '!Print_Area</vt:lpstr>
      <vt:lpstr>'助成率早見表（大会）'!Print_Area</vt:lpstr>
      <vt:lpstr>'記入例　後期の事業計画'!備考</vt:lpstr>
      <vt:lpstr>'記入例　前期の実績報告 '!備考</vt:lpstr>
      <vt:lpstr>備考</vt:lpstr>
      <vt:lpstr>'記入例　後期の事業計画'!補助率</vt:lpstr>
      <vt:lpstr>'記入例　前期の実績報告 '!補助率</vt:lpstr>
      <vt:lpstr>補助率</vt:lpstr>
      <vt:lpstr>曜日</vt:lpstr>
      <vt:lpstr>曜日①</vt:lpstr>
    </vt:vector>
  </TitlesOfParts>
  <Company>大野城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0828</dc:creator>
  <cp:lastModifiedBy>oospdt003</cp:lastModifiedBy>
  <cp:lastPrinted>2018-09-14T03:24:41Z</cp:lastPrinted>
  <dcterms:created xsi:type="dcterms:W3CDTF">2006-03-09T02:14:46Z</dcterms:created>
  <dcterms:modified xsi:type="dcterms:W3CDTF">2021-09-23T07:03:00Z</dcterms:modified>
</cp:coreProperties>
</file>